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80" yWindow="15" windowWidth="20115" windowHeight="12465"/>
  </bookViews>
  <sheets>
    <sheet name="rilievo" sheetId="4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122" i="4" l="1"/>
  <c r="F115" i="4" l="1"/>
  <c r="B122" i="4" l="1"/>
  <c r="F122" i="4"/>
  <c r="F120" i="4"/>
  <c r="F119" i="4"/>
  <c r="J104" i="4"/>
  <c r="K104" i="4" s="1"/>
  <c r="C104" i="4"/>
  <c r="J100" i="4"/>
  <c r="K100" i="4" s="1"/>
  <c r="B100" i="4" s="1"/>
  <c r="J99" i="4"/>
  <c r="K99" i="4" s="1"/>
  <c r="B99" i="4" s="1"/>
  <c r="J98" i="4"/>
  <c r="K98" i="4" s="1"/>
  <c r="K101" i="4" s="1"/>
  <c r="C98" i="4"/>
  <c r="B36" i="4"/>
  <c r="E34" i="4"/>
  <c r="E35" i="4" s="1"/>
  <c r="C33" i="4"/>
  <c r="C34" i="4" s="1"/>
  <c r="K105" i="4" l="1"/>
  <c r="B104" i="4"/>
  <c r="C99" i="4"/>
  <c r="B98" i="4"/>
  <c r="B101" i="4" s="1"/>
  <c r="C35" i="4"/>
  <c r="D35" i="4" s="1"/>
  <c r="D34" i="4"/>
  <c r="F34" i="4" s="1"/>
  <c r="F35" i="4"/>
  <c r="B118" i="4"/>
  <c r="F118" i="4" s="1"/>
  <c r="J94" i="4"/>
  <c r="K94" i="4" s="1"/>
  <c r="B94" i="4" s="1"/>
  <c r="J93" i="4"/>
  <c r="K93" i="4" s="1"/>
  <c r="B93" i="4" s="1"/>
  <c r="J92" i="4"/>
  <c r="K92" i="4" s="1"/>
  <c r="C92" i="4"/>
  <c r="C93" i="4" s="1"/>
  <c r="B30" i="4"/>
  <c r="B31" i="4" s="1"/>
  <c r="E30" i="4"/>
  <c r="C30" i="4"/>
  <c r="D30" i="4" s="1"/>
  <c r="F30" i="4" s="1"/>
  <c r="F31" i="4" s="1"/>
  <c r="D99" i="4" l="1"/>
  <c r="F99" i="4" s="1"/>
  <c r="C100" i="4"/>
  <c r="D100" i="4" s="1"/>
  <c r="F100" i="4" s="1"/>
  <c r="B105" i="4"/>
  <c r="D104" i="4"/>
  <c r="F104" i="4" s="1"/>
  <c r="F105" i="4" s="1"/>
  <c r="D98" i="4"/>
  <c r="F98" i="4" s="1"/>
  <c r="F101" i="4" s="1"/>
  <c r="F36" i="4"/>
  <c r="K95" i="4"/>
  <c r="B92" i="4"/>
  <c r="C94" i="4"/>
  <c r="D94" i="4" s="1"/>
  <c r="F94" i="4" s="1"/>
  <c r="D93" i="4"/>
  <c r="F93" i="4" s="1"/>
  <c r="B95" i="4" l="1"/>
  <c r="D92" i="4"/>
  <c r="F92" i="4" s="1"/>
  <c r="F95" i="4" s="1"/>
  <c r="F112" i="4"/>
  <c r="F113" i="4"/>
  <c r="F114" i="4"/>
  <c r="F116" i="4"/>
  <c r="F117" i="4"/>
  <c r="F111" i="4"/>
  <c r="C24" i="4"/>
  <c r="C20" i="4"/>
  <c r="C15" i="4"/>
  <c r="J88" i="4" l="1"/>
  <c r="K88" i="4" s="1"/>
  <c r="B88" i="4" s="1"/>
  <c r="J87" i="4"/>
  <c r="K87" i="4" s="1"/>
  <c r="C87" i="4"/>
  <c r="C88" i="4" s="1"/>
  <c r="J83" i="4"/>
  <c r="K83" i="4" s="1"/>
  <c r="B83" i="4" s="1"/>
  <c r="J82" i="4"/>
  <c r="K82" i="4" s="1"/>
  <c r="B82" i="4" s="1"/>
  <c r="J81" i="4"/>
  <c r="K81" i="4" s="1"/>
  <c r="C81" i="4"/>
  <c r="B27" i="4"/>
  <c r="E25" i="4"/>
  <c r="C25" i="4"/>
  <c r="D25" i="4" s="1"/>
  <c r="J76" i="4"/>
  <c r="K76" i="4" s="1"/>
  <c r="B76" i="4" s="1"/>
  <c r="J75" i="4"/>
  <c r="K75" i="4" s="1"/>
  <c r="B75" i="4" s="1"/>
  <c r="J74" i="4"/>
  <c r="K74" i="4" s="1"/>
  <c r="C74" i="4"/>
  <c r="C75" i="4" s="1"/>
  <c r="B22" i="4"/>
  <c r="E21" i="4"/>
  <c r="C21" i="4"/>
  <c r="D21" i="4" s="1"/>
  <c r="J70" i="4"/>
  <c r="K70" i="4" s="1"/>
  <c r="B70" i="4" s="1"/>
  <c r="J69" i="4"/>
  <c r="K69" i="4" s="1"/>
  <c r="B69" i="4" s="1"/>
  <c r="J68" i="4"/>
  <c r="K68" i="4" s="1"/>
  <c r="C68" i="4"/>
  <c r="C69" i="4" s="1"/>
  <c r="J60" i="4"/>
  <c r="K60" i="4" s="1"/>
  <c r="B60" i="4" s="1"/>
  <c r="J59" i="4"/>
  <c r="K59" i="4" s="1"/>
  <c r="B59" i="4" s="1"/>
  <c r="J58" i="4"/>
  <c r="K58" i="4" s="1"/>
  <c r="C58" i="4"/>
  <c r="C59" i="4" s="1"/>
  <c r="B18" i="4"/>
  <c r="E16" i="4"/>
  <c r="E17" i="4" s="1"/>
  <c r="C16" i="4"/>
  <c r="C17" i="4" s="1"/>
  <c r="D17" i="4" s="1"/>
  <c r="J54" i="4"/>
  <c r="J53" i="4"/>
  <c r="J52" i="4"/>
  <c r="B13" i="4"/>
  <c r="E12" i="4"/>
  <c r="C12" i="4"/>
  <c r="D12" i="4" s="1"/>
  <c r="E44" i="4"/>
  <c r="E46" i="4" s="1"/>
  <c r="E48" i="4" s="1"/>
  <c r="E43" i="4"/>
  <c r="E45" i="4" s="1"/>
  <c r="E47" i="4" s="1"/>
  <c r="C43" i="4"/>
  <c r="J48" i="4"/>
  <c r="J47" i="4"/>
  <c r="J46" i="4"/>
  <c r="J45" i="4"/>
  <c r="J44" i="4"/>
  <c r="J43" i="4"/>
  <c r="K43" i="4" s="1"/>
  <c r="E8" i="4"/>
  <c r="E7" i="4"/>
  <c r="E6" i="4"/>
  <c r="B8" i="4"/>
  <c r="B7" i="4"/>
  <c r="C8" i="4"/>
  <c r="C7" i="4"/>
  <c r="C6" i="4"/>
  <c r="D16" i="4" l="1"/>
  <c r="F16" i="4" s="1"/>
  <c r="F18" i="4" s="1"/>
  <c r="F17" i="4"/>
  <c r="J62" i="4"/>
  <c r="K62" i="4" s="1"/>
  <c r="B62" i="4" s="1"/>
  <c r="J61" i="4"/>
  <c r="K61" i="4" s="1"/>
  <c r="B61" i="4" s="1"/>
  <c r="J63" i="4"/>
  <c r="K63" i="4" s="1"/>
  <c r="B63" i="4" s="1"/>
  <c r="J64" i="4"/>
  <c r="K64" i="4" s="1"/>
  <c r="B64" i="4" s="1"/>
  <c r="J77" i="4"/>
  <c r="K77" i="4" s="1"/>
  <c r="B77" i="4" s="1"/>
  <c r="K89" i="4"/>
  <c r="B87" i="4"/>
  <c r="D88" i="4"/>
  <c r="F88" i="4" s="1"/>
  <c r="K84" i="4"/>
  <c r="B81" i="4"/>
  <c r="B84" i="4" s="1"/>
  <c r="C82" i="4"/>
  <c r="F25" i="4"/>
  <c r="C26" i="4"/>
  <c r="D26" i="4" s="1"/>
  <c r="E26" i="4"/>
  <c r="B74" i="4"/>
  <c r="B78" i="4" s="1"/>
  <c r="D75" i="4"/>
  <c r="F75" i="4" s="1"/>
  <c r="C76" i="4"/>
  <c r="F21" i="4"/>
  <c r="F22" i="4" s="1"/>
  <c r="K71" i="4"/>
  <c r="B68" i="4"/>
  <c r="D69" i="4"/>
  <c r="F69" i="4" s="1"/>
  <c r="C70" i="4"/>
  <c r="D70" i="4" s="1"/>
  <c r="F70" i="4" s="1"/>
  <c r="B58" i="4"/>
  <c r="C60" i="4"/>
  <c r="D59" i="4"/>
  <c r="F59" i="4" s="1"/>
  <c r="F12" i="4"/>
  <c r="F13" i="4" s="1"/>
  <c r="K44" i="4"/>
  <c r="B44" i="4" s="1"/>
  <c r="K45" i="4"/>
  <c r="B45" i="4" s="1"/>
  <c r="K46" i="4"/>
  <c r="B46" i="4" s="1"/>
  <c r="K47" i="4"/>
  <c r="B47" i="4" s="1"/>
  <c r="K48" i="4"/>
  <c r="B48" i="4" s="1"/>
  <c r="K52" i="4"/>
  <c r="K53" i="4"/>
  <c r="B53" i="4" s="1"/>
  <c r="K54" i="4"/>
  <c r="B54" i="4" s="1"/>
  <c r="B9" i="4"/>
  <c r="B38" i="4" s="1"/>
  <c r="D6" i="4"/>
  <c r="F6" i="4" s="1"/>
  <c r="F130" i="4"/>
  <c r="C44" i="4"/>
  <c r="B43" i="4"/>
  <c r="D43" i="4" s="1"/>
  <c r="F43" i="4" s="1"/>
  <c r="D8" i="4"/>
  <c r="D7" i="4"/>
  <c r="K65" i="4" l="1"/>
  <c r="K78" i="4"/>
  <c r="B65" i="4"/>
  <c r="B89" i="4"/>
  <c r="D87" i="4"/>
  <c r="F87" i="4" s="1"/>
  <c r="F89" i="4" s="1"/>
  <c r="D82" i="4"/>
  <c r="F82" i="4" s="1"/>
  <c r="C83" i="4"/>
  <c r="D83" i="4" s="1"/>
  <c r="F83" i="4" s="1"/>
  <c r="D81" i="4"/>
  <c r="F81" i="4" s="1"/>
  <c r="F26" i="4"/>
  <c r="F27" i="4" s="1"/>
  <c r="D76" i="4"/>
  <c r="F76" i="4" s="1"/>
  <c r="C77" i="4"/>
  <c r="D77" i="4" s="1"/>
  <c r="F77" i="4" s="1"/>
  <c r="D74" i="4"/>
  <c r="F74" i="4" s="1"/>
  <c r="B71" i="4"/>
  <c r="D68" i="4"/>
  <c r="F68" i="4" s="1"/>
  <c r="F71" i="4" s="1"/>
  <c r="D60" i="4"/>
  <c r="F60" i="4" s="1"/>
  <c r="C61" i="4"/>
  <c r="D58" i="4"/>
  <c r="F58" i="4" s="1"/>
  <c r="B52" i="4"/>
  <c r="B55" i="4" s="1"/>
  <c r="K55" i="4"/>
  <c r="B49" i="4"/>
  <c r="K49" i="4"/>
  <c r="F8" i="4"/>
  <c r="F7" i="4"/>
  <c r="D44" i="4"/>
  <c r="F44" i="4" s="1"/>
  <c r="C45" i="4"/>
  <c r="B107" i="4" l="1"/>
  <c r="F78" i="4"/>
  <c r="F84" i="4"/>
  <c r="D61" i="4"/>
  <c r="F61" i="4" s="1"/>
  <c r="C62" i="4"/>
  <c r="F9" i="4"/>
  <c r="F38" i="4" s="1"/>
  <c r="C46" i="4"/>
  <c r="D45" i="4"/>
  <c r="F45" i="4" s="1"/>
  <c r="D62" i="4" l="1"/>
  <c r="F62" i="4" s="1"/>
  <c r="C63" i="4"/>
  <c r="D46" i="4"/>
  <c r="F46" i="4" s="1"/>
  <c r="C47" i="4"/>
  <c r="D63" i="4" l="1"/>
  <c r="F63" i="4" s="1"/>
  <c r="C64" i="4"/>
  <c r="D64" i="4" s="1"/>
  <c r="F64" i="4" s="1"/>
  <c r="D47" i="4"/>
  <c r="F47" i="4" s="1"/>
  <c r="C48" i="4"/>
  <c r="F65" i="4" l="1"/>
  <c r="D48" i="4"/>
  <c r="F48" i="4" s="1"/>
  <c r="F49" i="4" s="1"/>
  <c r="C52" i="4" l="1"/>
  <c r="D52" i="4" l="1"/>
  <c r="F52" i="4" s="1"/>
  <c r="C53" i="4"/>
  <c r="D53" i="4" l="1"/>
  <c r="F53" i="4" s="1"/>
  <c r="C54" i="4"/>
  <c r="D54" i="4" l="1"/>
  <c r="F54" i="4" s="1"/>
  <c r="F55" i="4" s="1"/>
  <c r="F107" i="4" s="1"/>
  <c r="F124" i="4" l="1"/>
  <c r="F132" i="4" s="1"/>
  <c r="H132" i="4" s="1"/>
</calcChain>
</file>

<file path=xl/comments1.xml><?xml version="1.0" encoding="utf-8"?>
<comments xmlns="http://schemas.openxmlformats.org/spreadsheetml/2006/main">
  <authors>
    <author>plmptr76e12a271y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  <comment ref="C120" authorId="0">
      <text>
        <r>
          <rPr>
            <b/>
            <sz val="9"/>
            <color indexed="81"/>
            <rFont val="Tahoma"/>
            <family val="2"/>
          </rPr>
          <t>plmptr76e12a271y:</t>
        </r>
        <r>
          <rPr>
            <sz val="9"/>
            <color indexed="81"/>
            <rFont val="Tahoma"/>
            <family val="2"/>
          </rPr>
          <t xml:space="preserve">
D.M.G. 04/04/2001</t>
        </r>
      </text>
    </comment>
  </commentList>
</comments>
</file>

<file path=xl/sharedStrings.xml><?xml version="1.0" encoding="utf-8"?>
<sst xmlns="http://schemas.openxmlformats.org/spreadsheetml/2006/main" count="144" uniqueCount="84">
  <si>
    <t xml:space="preserve">Superficie lorda </t>
  </si>
  <si>
    <t>terra</t>
  </si>
  <si>
    <t>primo</t>
  </si>
  <si>
    <t>secondo</t>
  </si>
  <si>
    <t>mq</t>
  </si>
  <si>
    <t>€/mq</t>
  </si>
  <si>
    <t>compenso a superficie</t>
  </si>
  <si>
    <t>compenso fisso per piano</t>
  </si>
  <si>
    <t>compenso totale per piano</t>
  </si>
  <si>
    <t>piano</t>
  </si>
  <si>
    <t>Prospetti</t>
  </si>
  <si>
    <t>sezioni</t>
  </si>
  <si>
    <t>cubatura</t>
  </si>
  <si>
    <t>compenso totale</t>
  </si>
  <si>
    <t>Lunghezza</t>
  </si>
  <si>
    <t>Altezza</t>
  </si>
  <si>
    <t>compenso fisso per prospetto</t>
  </si>
  <si>
    <t>compenso totale per prospetto</t>
  </si>
  <si>
    <t>Totale rilievi (tariffa base)</t>
  </si>
  <si>
    <t>Totale rilievi (importo invito ad offrire)</t>
  </si>
  <si>
    <t>Prospetto n.</t>
  </si>
  <si>
    <t>Superficie lorda (mq)</t>
  </si>
  <si>
    <t>Piante</t>
  </si>
  <si>
    <t>prospetto n.</t>
  </si>
  <si>
    <t>€</t>
  </si>
  <si>
    <t>mc</t>
  </si>
  <si>
    <t>€/mc</t>
  </si>
  <si>
    <t>Documentazione fotografica</t>
  </si>
  <si>
    <t>N.</t>
  </si>
  <si>
    <t>Compenso unitario</t>
  </si>
  <si>
    <t>€/cad</t>
  </si>
  <si>
    <t>in c.t.</t>
  </si>
  <si>
    <t>- Maggiorazione per rilievo aggiuntivo impianti tecnologici complessi</t>
  </si>
  <si>
    <t>- Maggiorazione per immobile vincolato MiBACT</t>
  </si>
  <si>
    <t>totale A</t>
  </si>
  <si>
    <t>edificio A</t>
  </si>
  <si>
    <t>EDIFICIO A</t>
  </si>
  <si>
    <t xml:space="preserve">compenso unitario prospetto </t>
  </si>
  <si>
    <t>complicato</t>
  </si>
  <si>
    <t>EDIFICIO C</t>
  </si>
  <si>
    <t>semplice</t>
  </si>
  <si>
    <t>totale C</t>
  </si>
  <si>
    <t>edificio C</t>
  </si>
  <si>
    <t xml:space="preserve">compenso unitario sezioni </t>
  </si>
  <si>
    <t>EDIFICIO D</t>
  </si>
  <si>
    <t>D1 - terra</t>
  </si>
  <si>
    <t>D2 - terra</t>
  </si>
  <si>
    <t>EDIFICIO D1</t>
  </si>
  <si>
    <t>totale D</t>
  </si>
  <si>
    <t>totale D1</t>
  </si>
  <si>
    <t>EDIFICIO D2</t>
  </si>
  <si>
    <t>totale D2</t>
  </si>
  <si>
    <t>edificio D1</t>
  </si>
  <si>
    <t>edificio D2</t>
  </si>
  <si>
    <t>EDIFICIO AA</t>
  </si>
  <si>
    <t>totale AA</t>
  </si>
  <si>
    <t>EDIFICIO AB</t>
  </si>
  <si>
    <t>AB1 - terra</t>
  </si>
  <si>
    <t>AB2 - terra</t>
  </si>
  <si>
    <t>totale AB</t>
  </si>
  <si>
    <t>EDIFICIO AB1</t>
  </si>
  <si>
    <t>totale AB1</t>
  </si>
  <si>
    <t>EDIFICIO AB2</t>
  </si>
  <si>
    <t>totale AB2</t>
  </si>
  <si>
    <t>edificio AB1</t>
  </si>
  <si>
    <t>edificio AB2</t>
  </si>
  <si>
    <t>TOTALE</t>
  </si>
  <si>
    <t>compenso unitario pianta  1:50</t>
  </si>
  <si>
    <t>n. sezioni</t>
  </si>
  <si>
    <t>EDIFICIO H</t>
  </si>
  <si>
    <t>totale H</t>
  </si>
  <si>
    <t>edificio H</t>
  </si>
  <si>
    <t>EDIFICIO I</t>
  </si>
  <si>
    <t>I1 - terra</t>
  </si>
  <si>
    <t>I2 - terra</t>
  </si>
  <si>
    <t>totale I</t>
  </si>
  <si>
    <t>EDIFICIO I1</t>
  </si>
  <si>
    <t>totale I1</t>
  </si>
  <si>
    <t>EDIFICIO I2</t>
  </si>
  <si>
    <t>totale I2</t>
  </si>
  <si>
    <t>edificio I1</t>
  </si>
  <si>
    <t>edificio I2</t>
  </si>
  <si>
    <t>BOB0036 - Calcolo onorario relativo ai rilievi dei manufatti (D.M. 04 aprile 2001)</t>
  </si>
  <si>
    <t>edificio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</si>
</sst>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/>
    <xf numFmtId="2" fontId="0" fillId="0" borderId="3" xfId="0" applyNumberFormat="1" applyBorder="1" applyAlignment="1">
      <alignment horizontal="center" vertical="center"/>
    </xf>
    <xf numFmtId="9" fontId="2" fillId="0" borderId="0" xfId="0" applyNumberFormat="1" applyFont="1" applyFill="1" applyBorder="1"/>
    <xf numFmtId="0" fontId="2" fillId="0" borderId="0" xfId="0" applyFont="1"/>
    <xf numFmtId="164" fontId="2" fillId="0" borderId="0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0" borderId="4" xfId="0" applyBorder="1"/>
    <xf numFmtId="0" fontId="2" fillId="0" borderId="15" xfId="0" quotePrefix="1" applyFont="1" applyFill="1" applyBorder="1" applyAlignment="1">
      <alignment horizontal="left" vertical="center"/>
    </xf>
    <xf numFmtId="9" fontId="2" fillId="0" borderId="11" xfId="0" applyNumberFormat="1" applyFont="1" applyFill="1" applyBorder="1"/>
    <xf numFmtId="164" fontId="2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2" fillId="3" borderId="5" xfId="1" applyNumberFormat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 vertical="center"/>
    </xf>
    <xf numFmtId="164" fontId="3" fillId="4" borderId="10" xfId="1" applyNumberFormat="1" applyFont="1" applyFill="1" applyBorder="1" applyAlignment="1">
      <alignment horizontal="center" vertical="center" wrapText="1"/>
    </xf>
    <xf numFmtId="164" fontId="3" fillId="4" borderId="16" xfId="1" applyNumberFormat="1" applyFont="1" applyFill="1" applyBorder="1" applyAlignment="1">
      <alignment horizontal="center" vertical="center" wrapText="1"/>
    </xf>
    <xf numFmtId="164" fontId="6" fillId="4" borderId="18" xfId="1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0" fillId="2" borderId="23" xfId="1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3" borderId="25" xfId="1" applyNumberFormat="1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/>
    </xf>
    <xf numFmtId="4" fontId="0" fillId="0" borderId="0" xfId="0" applyNumberFormat="1" applyBorder="1"/>
    <xf numFmtId="164" fontId="2" fillId="2" borderId="21" xfId="1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64" fontId="0" fillId="5" borderId="23" xfId="1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164" fontId="0" fillId="0" borderId="31" xfId="1" applyNumberFormat="1" applyFont="1" applyBorder="1"/>
    <xf numFmtId="0" fontId="2" fillId="5" borderId="32" xfId="0" applyFont="1" applyFill="1" applyBorder="1" applyAlignment="1">
      <alignment horizontal="center" vertical="center"/>
    </xf>
    <xf numFmtId="164" fontId="2" fillId="5" borderId="23" xfId="1" applyNumberFormat="1" applyFont="1" applyFill="1" applyBorder="1" applyAlignment="1">
      <alignment horizontal="center" vertical="center" wrapText="1"/>
    </xf>
    <xf numFmtId="0" fontId="0" fillId="0" borderId="30" xfId="0" applyBorder="1"/>
    <xf numFmtId="2" fontId="2" fillId="3" borderId="33" xfId="0" applyNumberFormat="1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0" fillId="3" borderId="34" xfId="0" applyFill="1" applyBorder="1"/>
    <xf numFmtId="164" fontId="2" fillId="3" borderId="35" xfId="1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4" fontId="0" fillId="0" borderId="23" xfId="1" applyNumberFormat="1" applyFont="1" applyBorder="1"/>
    <xf numFmtId="2" fontId="2" fillId="5" borderId="36" xfId="0" applyNumberFormat="1" applyFont="1" applyFill="1" applyBorder="1" applyAlignment="1">
      <alignment horizontal="center" vertical="center" wrapText="1"/>
    </xf>
    <xf numFmtId="164" fontId="2" fillId="5" borderId="37" xfId="1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4" fontId="2" fillId="3" borderId="36" xfId="1" applyNumberFormat="1" applyFont="1" applyFill="1" applyBorder="1" applyAlignment="1">
      <alignment horizontal="center" vertical="center" wrapText="1"/>
    </xf>
    <xf numFmtId="164" fontId="2" fillId="3" borderId="37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6" xfId="1" applyNumberFormat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left" vertical="center"/>
    </xf>
    <xf numFmtId="0" fontId="2" fillId="0" borderId="11" xfId="0" quotePrefix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2" fontId="2" fillId="3" borderId="26" xfId="1" applyNumberFormat="1" applyFont="1" applyFill="1" applyBorder="1" applyAlignment="1">
      <alignment horizontal="center" vertical="center" wrapText="1"/>
    </xf>
    <xf numFmtId="2" fontId="2" fillId="3" borderId="27" xfId="1" applyNumberFormat="1" applyFont="1" applyFill="1" applyBorder="1" applyAlignment="1">
      <alignment horizontal="center" vertical="center" wrapText="1"/>
    </xf>
    <xf numFmtId="2" fontId="2" fillId="3" borderId="28" xfId="1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tabSelected="1" view="pageBreakPreview" zoomScale="60" zoomScaleNormal="70" workbookViewId="0">
      <selection activeCell="J125" sqref="J125"/>
    </sheetView>
  </sheetViews>
  <sheetFormatPr defaultRowHeight="15" x14ac:dyDescent="0.25"/>
  <cols>
    <col min="1" max="1" width="20.7109375" customWidth="1"/>
    <col min="2" max="2" width="17.42578125" customWidth="1"/>
    <col min="3" max="3" width="34.140625" customWidth="1"/>
    <col min="4" max="4" width="14.140625" customWidth="1"/>
    <col min="5" max="5" width="17" bestFit="1" customWidth="1"/>
    <col min="6" max="6" width="23.7109375" style="14" customWidth="1"/>
    <col min="8" max="8" width="17" customWidth="1"/>
    <col min="9" max="9" width="14.7109375" customWidth="1"/>
    <col min="10" max="10" width="10.28515625" customWidth="1"/>
    <col min="11" max="11" width="25.5703125" customWidth="1"/>
  </cols>
  <sheetData>
    <row r="1" spans="1:6" ht="31.5" customHeight="1" thickBot="1" x14ac:dyDescent="0.4">
      <c r="A1" s="85" t="s">
        <v>82</v>
      </c>
      <c r="B1" s="86"/>
      <c r="C1" s="86"/>
      <c r="D1" s="86"/>
      <c r="E1" s="86"/>
      <c r="F1" s="87"/>
    </row>
    <row r="2" spans="1:6" ht="15.75" thickBot="1" x14ac:dyDescent="0.3"/>
    <row r="3" spans="1:6" ht="30" x14ac:dyDescent="0.25">
      <c r="A3" s="27" t="s">
        <v>22</v>
      </c>
      <c r="B3" s="36" t="s">
        <v>0</v>
      </c>
      <c r="C3" s="36" t="s">
        <v>67</v>
      </c>
      <c r="D3" s="36" t="s">
        <v>6</v>
      </c>
      <c r="E3" s="36" t="s">
        <v>7</v>
      </c>
      <c r="F3" s="52" t="s">
        <v>8</v>
      </c>
    </row>
    <row r="4" spans="1:6" x14ac:dyDescent="0.25">
      <c r="A4" s="30" t="s">
        <v>9</v>
      </c>
      <c r="B4" s="35" t="s">
        <v>4</v>
      </c>
      <c r="C4" s="35" t="s">
        <v>5</v>
      </c>
      <c r="D4" s="19" t="s">
        <v>24</v>
      </c>
      <c r="E4" s="19" t="s">
        <v>24</v>
      </c>
      <c r="F4" s="31" t="s">
        <v>24</v>
      </c>
    </row>
    <row r="5" spans="1:6" x14ac:dyDescent="0.25">
      <c r="A5" s="53" t="s">
        <v>36</v>
      </c>
      <c r="B5" s="49" t="s">
        <v>38</v>
      </c>
      <c r="C5" s="38">
        <v>0.66600000000000004</v>
      </c>
      <c r="D5" s="39"/>
      <c r="E5" s="50">
        <v>22.181999999999999</v>
      </c>
      <c r="F5" s="54"/>
    </row>
    <row r="6" spans="1:6" x14ac:dyDescent="0.25">
      <c r="A6" s="55" t="s">
        <v>1</v>
      </c>
      <c r="B6" s="10">
        <v>879.3</v>
      </c>
      <c r="C6" s="15">
        <f>C5</f>
        <v>0.66600000000000004</v>
      </c>
      <c r="D6" s="51">
        <f>C6*B6</f>
        <v>585.61379999999997</v>
      </c>
      <c r="E6" s="15">
        <f>E5</f>
        <v>22.181999999999999</v>
      </c>
      <c r="F6" s="56">
        <f>E6+D6</f>
        <v>607.79579999999999</v>
      </c>
    </row>
    <row r="7" spans="1:6" x14ac:dyDescent="0.25">
      <c r="A7" s="55" t="s">
        <v>2</v>
      </c>
      <c r="B7" s="10">
        <f>B6</f>
        <v>879.3</v>
      </c>
      <c r="C7" s="15">
        <f>C5</f>
        <v>0.66600000000000004</v>
      </c>
      <c r="D7" s="51">
        <f t="shared" ref="D7:D8" si="0">C7*B7</f>
        <v>585.61379999999997</v>
      </c>
      <c r="E7" s="15">
        <f>E5</f>
        <v>22.181999999999999</v>
      </c>
      <c r="F7" s="56">
        <f t="shared" ref="F7:F8" si="1">E7+D7</f>
        <v>607.79579999999999</v>
      </c>
    </row>
    <row r="8" spans="1:6" x14ac:dyDescent="0.25">
      <c r="A8" s="55" t="s">
        <v>3</v>
      </c>
      <c r="B8" s="10">
        <f>B6</f>
        <v>879.3</v>
      </c>
      <c r="C8" s="15">
        <f>C5</f>
        <v>0.66600000000000004</v>
      </c>
      <c r="D8" s="51">
        <f t="shared" si="0"/>
        <v>585.61379999999997</v>
      </c>
      <c r="E8" s="15">
        <f>E5</f>
        <v>22.181999999999999</v>
      </c>
      <c r="F8" s="56">
        <f t="shared" si="1"/>
        <v>607.79579999999999</v>
      </c>
    </row>
    <row r="9" spans="1:6" x14ac:dyDescent="0.25">
      <c r="A9" s="57" t="s">
        <v>34</v>
      </c>
      <c r="B9" s="44">
        <f>SUM(B6:B8)</f>
        <v>2637.8999999999996</v>
      </c>
      <c r="C9" s="47"/>
      <c r="D9" s="44"/>
      <c r="E9" s="48"/>
      <c r="F9" s="58">
        <f>SUM(F6:F8)</f>
        <v>1823.3874000000001</v>
      </c>
    </row>
    <row r="10" spans="1:6" ht="7.5" customHeight="1" x14ac:dyDescent="0.25">
      <c r="A10" s="59"/>
      <c r="B10" s="2"/>
      <c r="C10" s="2"/>
      <c r="D10" s="2"/>
      <c r="E10" s="2"/>
      <c r="F10" s="56"/>
    </row>
    <row r="11" spans="1:6" x14ac:dyDescent="0.25">
      <c r="A11" s="53" t="s">
        <v>39</v>
      </c>
      <c r="B11" s="49" t="s">
        <v>40</v>
      </c>
      <c r="C11" s="38">
        <v>0.26900000000000002</v>
      </c>
      <c r="D11" s="39"/>
      <c r="E11" s="50">
        <v>22.181999999999999</v>
      </c>
      <c r="F11" s="54"/>
    </row>
    <row r="12" spans="1:6" x14ac:dyDescent="0.25">
      <c r="A12" s="55" t="s">
        <v>1</v>
      </c>
      <c r="B12" s="10">
        <v>350</v>
      </c>
      <c r="C12" s="15">
        <f>C11</f>
        <v>0.26900000000000002</v>
      </c>
      <c r="D12" s="2">
        <f>C12*B12</f>
        <v>94.15</v>
      </c>
      <c r="E12" s="15">
        <f>E11</f>
        <v>22.181999999999999</v>
      </c>
      <c r="F12" s="56">
        <f>E12+D12</f>
        <v>116.33200000000001</v>
      </c>
    </row>
    <row r="13" spans="1:6" x14ac:dyDescent="0.25">
      <c r="A13" s="57" t="s">
        <v>41</v>
      </c>
      <c r="B13" s="44">
        <f>SUM(B12:B12)</f>
        <v>350</v>
      </c>
      <c r="C13" s="47"/>
      <c r="D13" s="44"/>
      <c r="E13" s="48"/>
      <c r="F13" s="58">
        <f>SUM(F12:F12)</f>
        <v>116.33200000000001</v>
      </c>
    </row>
    <row r="14" spans="1:6" ht="7.5" customHeight="1" x14ac:dyDescent="0.25">
      <c r="A14" s="59"/>
      <c r="B14" s="2"/>
      <c r="C14" s="2"/>
      <c r="D14" s="2"/>
      <c r="E14" s="2"/>
      <c r="F14" s="56"/>
    </row>
    <row r="15" spans="1:6" x14ac:dyDescent="0.25">
      <c r="A15" s="53" t="s">
        <v>44</v>
      </c>
      <c r="B15" s="49" t="s">
        <v>40</v>
      </c>
      <c r="C15" s="38">
        <f>C11</f>
        <v>0.26900000000000002</v>
      </c>
      <c r="D15" s="39"/>
      <c r="E15" s="50">
        <v>22.181999999999999</v>
      </c>
      <c r="F15" s="54"/>
    </row>
    <row r="16" spans="1:6" x14ac:dyDescent="0.25">
      <c r="A16" s="55" t="s">
        <v>45</v>
      </c>
      <c r="B16" s="10">
        <v>6032.65</v>
      </c>
      <c r="C16" s="15">
        <f>C15</f>
        <v>0.26900000000000002</v>
      </c>
      <c r="D16" s="51">
        <f>C16*B16</f>
        <v>1622.7828500000001</v>
      </c>
      <c r="E16" s="15">
        <f>E15</f>
        <v>22.181999999999999</v>
      </c>
      <c r="F16" s="56">
        <f>E16+D16</f>
        <v>1644.9648500000001</v>
      </c>
    </row>
    <row r="17" spans="1:6" x14ac:dyDescent="0.25">
      <c r="A17" s="55" t="s">
        <v>46</v>
      </c>
      <c r="B17" s="10">
        <v>311.45</v>
      </c>
      <c r="C17" s="15">
        <f>C16</f>
        <v>0.26900000000000002</v>
      </c>
      <c r="D17" s="51">
        <f>C17*B17</f>
        <v>83.780050000000003</v>
      </c>
      <c r="E17" s="15">
        <f>E16</f>
        <v>22.181999999999999</v>
      </c>
      <c r="F17" s="56">
        <f>E17+D17</f>
        <v>105.96205</v>
      </c>
    </row>
    <row r="18" spans="1:6" x14ac:dyDescent="0.25">
      <c r="A18" s="57" t="s">
        <v>48</v>
      </c>
      <c r="B18" s="44">
        <f>SUM(B16:B17)</f>
        <v>6344.0999999999995</v>
      </c>
      <c r="C18" s="47"/>
      <c r="D18" s="44"/>
      <c r="E18" s="48"/>
      <c r="F18" s="58">
        <f>SUM(F16:F17)</f>
        <v>1750.9269000000002</v>
      </c>
    </row>
    <row r="19" spans="1:6" ht="7.5" customHeight="1" x14ac:dyDescent="0.25">
      <c r="A19" s="59"/>
      <c r="B19" s="2"/>
      <c r="C19" s="2"/>
      <c r="D19" s="2"/>
      <c r="E19" s="2"/>
      <c r="F19" s="56"/>
    </row>
    <row r="20" spans="1:6" x14ac:dyDescent="0.25">
      <c r="A20" s="53" t="s">
        <v>54</v>
      </c>
      <c r="B20" s="49" t="s">
        <v>40</v>
      </c>
      <c r="C20" s="38">
        <f>C11</f>
        <v>0.26900000000000002</v>
      </c>
      <c r="D20" s="39"/>
      <c r="E20" s="50">
        <v>22.181999999999999</v>
      </c>
      <c r="F20" s="54"/>
    </row>
    <row r="21" spans="1:6" x14ac:dyDescent="0.25">
      <c r="A21" s="55" t="s">
        <v>1</v>
      </c>
      <c r="B21" s="10">
        <v>129.38</v>
      </c>
      <c r="C21" s="15">
        <f>C20</f>
        <v>0.26900000000000002</v>
      </c>
      <c r="D21" s="2">
        <f>C21*B21</f>
        <v>34.803220000000003</v>
      </c>
      <c r="E21" s="15">
        <f>E20</f>
        <v>22.181999999999999</v>
      </c>
      <c r="F21" s="56">
        <f>E21+D21</f>
        <v>56.985219999999998</v>
      </c>
    </row>
    <row r="22" spans="1:6" x14ac:dyDescent="0.25">
      <c r="A22" s="57" t="s">
        <v>55</v>
      </c>
      <c r="B22" s="44">
        <f>SUM(B21:B21)</f>
        <v>129.38</v>
      </c>
      <c r="C22" s="47"/>
      <c r="D22" s="44"/>
      <c r="E22" s="48"/>
      <c r="F22" s="58">
        <f>SUM(F21:F21)</f>
        <v>56.985219999999998</v>
      </c>
    </row>
    <row r="23" spans="1:6" ht="7.5" customHeight="1" x14ac:dyDescent="0.25">
      <c r="A23" s="59"/>
      <c r="B23" s="2"/>
      <c r="C23" s="2"/>
      <c r="D23" s="2"/>
      <c r="E23" s="2"/>
      <c r="F23" s="56"/>
    </row>
    <row r="24" spans="1:6" x14ac:dyDescent="0.25">
      <c r="A24" s="53" t="s">
        <v>56</v>
      </c>
      <c r="B24" s="49" t="s">
        <v>40</v>
      </c>
      <c r="C24" s="38">
        <f>C11</f>
        <v>0.26900000000000002</v>
      </c>
      <c r="D24" s="39"/>
      <c r="E24" s="50">
        <v>22.181999999999999</v>
      </c>
      <c r="F24" s="54"/>
    </row>
    <row r="25" spans="1:6" x14ac:dyDescent="0.25">
      <c r="A25" s="55" t="s">
        <v>57</v>
      </c>
      <c r="B25" s="10">
        <v>124.7</v>
      </c>
      <c r="C25" s="15">
        <f>C24</f>
        <v>0.26900000000000002</v>
      </c>
      <c r="D25" s="51">
        <f>C25*B25</f>
        <v>33.5443</v>
      </c>
      <c r="E25" s="15">
        <f>E24</f>
        <v>22.181999999999999</v>
      </c>
      <c r="F25" s="56">
        <f>E25+D25</f>
        <v>55.726299999999995</v>
      </c>
    </row>
    <row r="26" spans="1:6" x14ac:dyDescent="0.25">
      <c r="A26" s="55" t="s">
        <v>58</v>
      </c>
      <c r="B26" s="10">
        <v>173</v>
      </c>
      <c r="C26" s="15">
        <f>C25</f>
        <v>0.26900000000000002</v>
      </c>
      <c r="D26" s="51">
        <f>C26*B26</f>
        <v>46.537000000000006</v>
      </c>
      <c r="E26" s="15">
        <f>E25</f>
        <v>22.181999999999999</v>
      </c>
      <c r="F26" s="56">
        <f>E26+D26</f>
        <v>68.719000000000008</v>
      </c>
    </row>
    <row r="27" spans="1:6" x14ac:dyDescent="0.25">
      <c r="A27" s="57" t="s">
        <v>59</v>
      </c>
      <c r="B27" s="44">
        <f>SUM(B25:B26)</f>
        <v>297.7</v>
      </c>
      <c r="C27" s="47"/>
      <c r="D27" s="44"/>
      <c r="E27" s="48"/>
      <c r="F27" s="58">
        <f>SUM(F25:F26)</f>
        <v>124.4453</v>
      </c>
    </row>
    <row r="28" spans="1:6" ht="7.5" customHeight="1" x14ac:dyDescent="0.25">
      <c r="A28" s="59"/>
      <c r="B28" s="2"/>
      <c r="C28" s="2"/>
      <c r="D28" s="2"/>
      <c r="E28" s="2"/>
      <c r="F28" s="56"/>
    </row>
    <row r="29" spans="1:6" x14ac:dyDescent="0.25">
      <c r="A29" s="53" t="s">
        <v>69</v>
      </c>
      <c r="B29" s="49" t="s">
        <v>40</v>
      </c>
      <c r="C29" s="38">
        <v>0.26900000000000002</v>
      </c>
      <c r="D29" s="39"/>
      <c r="E29" s="50">
        <v>22.181999999999999</v>
      </c>
      <c r="F29" s="54"/>
    </row>
    <row r="30" spans="1:6" x14ac:dyDescent="0.25">
      <c r="A30" s="55" t="s">
        <v>1</v>
      </c>
      <c r="B30" s="10">
        <f>164.2+1.4</f>
        <v>165.6</v>
      </c>
      <c r="C30" s="15">
        <f>C29</f>
        <v>0.26900000000000002</v>
      </c>
      <c r="D30" s="2">
        <f>C30*B30</f>
        <v>44.546399999999998</v>
      </c>
      <c r="E30" s="15">
        <f>E29</f>
        <v>22.181999999999999</v>
      </c>
      <c r="F30" s="56">
        <f>E30+D30</f>
        <v>66.728399999999993</v>
      </c>
    </row>
    <row r="31" spans="1:6" x14ac:dyDescent="0.25">
      <c r="A31" s="57" t="s">
        <v>70</v>
      </c>
      <c r="B31" s="44">
        <f>SUM(B30:B30)</f>
        <v>165.6</v>
      </c>
      <c r="C31" s="47"/>
      <c r="D31" s="44"/>
      <c r="E31" s="48"/>
      <c r="F31" s="58">
        <f>SUM(F30:F30)</f>
        <v>66.728399999999993</v>
      </c>
    </row>
    <row r="32" spans="1:6" ht="7.5" customHeight="1" x14ac:dyDescent="0.25">
      <c r="A32" s="59"/>
      <c r="B32" s="2"/>
      <c r="C32" s="2"/>
      <c r="D32" s="2"/>
      <c r="E32" s="2"/>
      <c r="F32" s="56"/>
    </row>
    <row r="33" spans="1:11" x14ac:dyDescent="0.25">
      <c r="A33" s="53" t="s">
        <v>72</v>
      </c>
      <c r="B33" s="49" t="s">
        <v>40</v>
      </c>
      <c r="C33" s="38">
        <f>C29</f>
        <v>0.26900000000000002</v>
      </c>
      <c r="D33" s="39"/>
      <c r="E33" s="50">
        <v>22.181999999999999</v>
      </c>
      <c r="F33" s="54"/>
    </row>
    <row r="34" spans="1:11" x14ac:dyDescent="0.25">
      <c r="A34" s="55" t="s">
        <v>73</v>
      </c>
      <c r="B34" s="10">
        <v>396.25</v>
      </c>
      <c r="C34" s="15">
        <f>C33</f>
        <v>0.26900000000000002</v>
      </c>
      <c r="D34" s="51">
        <f>C34*B34</f>
        <v>106.59125</v>
      </c>
      <c r="E34" s="15">
        <f>E33</f>
        <v>22.181999999999999</v>
      </c>
      <c r="F34" s="56">
        <f>E34+D34</f>
        <v>128.77324999999999</v>
      </c>
    </row>
    <row r="35" spans="1:11" x14ac:dyDescent="0.25">
      <c r="A35" s="55" t="s">
        <v>74</v>
      </c>
      <c r="B35" s="10">
        <v>26.45</v>
      </c>
      <c r="C35" s="15">
        <f>C34</f>
        <v>0.26900000000000002</v>
      </c>
      <c r="D35" s="51">
        <f>C35*B35</f>
        <v>7.1150500000000001</v>
      </c>
      <c r="E35" s="15">
        <f>E34</f>
        <v>22.181999999999999</v>
      </c>
      <c r="F35" s="56">
        <f>E35+D35</f>
        <v>29.297049999999999</v>
      </c>
    </row>
    <row r="36" spans="1:11" x14ac:dyDescent="0.25">
      <c r="A36" s="57" t="s">
        <v>75</v>
      </c>
      <c r="B36" s="44">
        <f>SUM(B34:B35)</f>
        <v>422.7</v>
      </c>
      <c r="C36" s="47"/>
      <c r="D36" s="44"/>
      <c r="E36" s="48"/>
      <c r="F36" s="58">
        <f>SUM(F34:F35)</f>
        <v>158.07029999999997</v>
      </c>
    </row>
    <row r="37" spans="1:11" ht="7.5" customHeight="1" x14ac:dyDescent="0.25">
      <c r="A37" s="59"/>
      <c r="B37" s="2"/>
      <c r="C37" s="2"/>
      <c r="D37" s="2"/>
      <c r="E37" s="2"/>
      <c r="F37" s="56"/>
    </row>
    <row r="38" spans="1:11" ht="15.75" thickBot="1" x14ac:dyDescent="0.3">
      <c r="A38" s="60" t="s">
        <v>66</v>
      </c>
      <c r="B38" s="73">
        <f>B9+B13+B18+B22+B27+B31+B36</f>
        <v>10347.380000000001</v>
      </c>
      <c r="C38" s="62"/>
      <c r="D38" s="61"/>
      <c r="E38" s="62"/>
      <c r="F38" s="63">
        <f>F9+F13+F18+F22+F27+F31+F36</f>
        <v>4096.8755200000005</v>
      </c>
    </row>
    <row r="39" spans="1:11" ht="15.75" thickBot="1" x14ac:dyDescent="0.3"/>
    <row r="40" spans="1:11" ht="30" x14ac:dyDescent="0.25">
      <c r="A40" s="27" t="s">
        <v>10</v>
      </c>
      <c r="B40" s="36" t="s">
        <v>0</v>
      </c>
      <c r="C40" s="36" t="s">
        <v>37</v>
      </c>
      <c r="D40" s="36" t="s">
        <v>6</v>
      </c>
      <c r="E40" s="36" t="s">
        <v>16</v>
      </c>
      <c r="F40" s="52" t="s">
        <v>17</v>
      </c>
    </row>
    <row r="41" spans="1:11" x14ac:dyDescent="0.25">
      <c r="A41" s="30" t="s">
        <v>23</v>
      </c>
      <c r="B41" s="35" t="s">
        <v>4</v>
      </c>
      <c r="C41" s="35" t="s">
        <v>5</v>
      </c>
      <c r="D41" s="19" t="s">
        <v>24</v>
      </c>
      <c r="E41" s="19" t="s">
        <v>24</v>
      </c>
      <c r="F41" s="31" t="s">
        <v>24</v>
      </c>
      <c r="H41" s="1" t="s">
        <v>20</v>
      </c>
      <c r="I41" s="1" t="s">
        <v>14</v>
      </c>
      <c r="J41" s="1" t="s">
        <v>15</v>
      </c>
      <c r="K41" s="1" t="s">
        <v>21</v>
      </c>
    </row>
    <row r="42" spans="1:11" x14ac:dyDescent="0.25">
      <c r="A42" s="53" t="s">
        <v>36</v>
      </c>
      <c r="B42" s="49" t="s">
        <v>38</v>
      </c>
      <c r="C42" s="38">
        <v>0.88800000000000001</v>
      </c>
      <c r="D42" s="39"/>
      <c r="E42" s="50">
        <v>22.181999999999999</v>
      </c>
      <c r="F42" s="54"/>
      <c r="H42" s="38" t="s">
        <v>36</v>
      </c>
      <c r="I42" s="38"/>
      <c r="J42" s="38">
        <v>15.18</v>
      </c>
      <c r="K42" s="38"/>
    </row>
    <row r="43" spans="1:11" x14ac:dyDescent="0.25">
      <c r="A43" s="64">
        <v>1</v>
      </c>
      <c r="B43" s="8">
        <f>CEILING(K43,1)</f>
        <v>790</v>
      </c>
      <c r="C43" s="9">
        <f>C42</f>
        <v>0.88800000000000001</v>
      </c>
      <c r="D43" s="9">
        <f>C43*B43</f>
        <v>701.52</v>
      </c>
      <c r="E43" s="9">
        <f>E42</f>
        <v>22.181999999999999</v>
      </c>
      <c r="F43" s="65">
        <f>E43+D43</f>
        <v>723.702</v>
      </c>
      <c r="H43" s="7">
        <v>1</v>
      </c>
      <c r="I43" s="40">
        <v>52</v>
      </c>
      <c r="J43" s="40">
        <f>J42</f>
        <v>15.18</v>
      </c>
      <c r="K43" s="8">
        <f>I43*J43</f>
        <v>789.36</v>
      </c>
    </row>
    <row r="44" spans="1:11" x14ac:dyDescent="0.25">
      <c r="A44" s="64">
        <v>2</v>
      </c>
      <c r="B44" s="8">
        <f t="shared" ref="B44:B54" si="2">CEILING(K44,1)</f>
        <v>405</v>
      </c>
      <c r="C44" s="9">
        <f>+C43</f>
        <v>0.88800000000000001</v>
      </c>
      <c r="D44" s="9">
        <f t="shared" ref="D44:D54" si="3">C44*B44</f>
        <v>359.64</v>
      </c>
      <c r="E44" s="9">
        <f>E42</f>
        <v>22.181999999999999</v>
      </c>
      <c r="F44" s="65">
        <f t="shared" ref="F44:F54" si="4">E44+D44</f>
        <v>381.822</v>
      </c>
      <c r="H44" s="7">
        <v>2</v>
      </c>
      <c r="I44" s="40">
        <v>26.65</v>
      </c>
      <c r="J44" s="40">
        <f>J42</f>
        <v>15.18</v>
      </c>
      <c r="K44" s="8">
        <f t="shared" ref="K44:K54" si="5">I44*J44</f>
        <v>404.54699999999997</v>
      </c>
    </row>
    <row r="45" spans="1:11" x14ac:dyDescent="0.25">
      <c r="A45" s="64">
        <v>3</v>
      </c>
      <c r="B45" s="8">
        <f t="shared" si="2"/>
        <v>108</v>
      </c>
      <c r="C45" s="9">
        <f t="shared" ref="C45:C88" si="6">+C44</f>
        <v>0.88800000000000001</v>
      </c>
      <c r="D45" s="9">
        <f t="shared" si="3"/>
        <v>95.903999999999996</v>
      </c>
      <c r="E45" s="9">
        <f t="shared" ref="E45:E48" si="7">E43</f>
        <v>22.181999999999999</v>
      </c>
      <c r="F45" s="65">
        <f t="shared" si="4"/>
        <v>118.086</v>
      </c>
      <c r="H45" s="7">
        <v>3</v>
      </c>
      <c r="I45" s="40">
        <v>7.05</v>
      </c>
      <c r="J45" s="40">
        <f>J42</f>
        <v>15.18</v>
      </c>
      <c r="K45" s="8">
        <f t="shared" si="5"/>
        <v>107.01899999999999</v>
      </c>
    </row>
    <row r="46" spans="1:11" x14ac:dyDescent="0.25">
      <c r="A46" s="64">
        <v>4</v>
      </c>
      <c r="B46" s="8">
        <f t="shared" si="2"/>
        <v>201</v>
      </c>
      <c r="C46" s="9">
        <f t="shared" si="6"/>
        <v>0.88800000000000001</v>
      </c>
      <c r="D46" s="9">
        <f t="shared" si="3"/>
        <v>178.488</v>
      </c>
      <c r="E46" s="9">
        <f t="shared" si="7"/>
        <v>22.181999999999999</v>
      </c>
      <c r="F46" s="65">
        <f t="shared" si="4"/>
        <v>200.67</v>
      </c>
      <c r="H46" s="7">
        <v>4</v>
      </c>
      <c r="I46" s="40">
        <v>13.21</v>
      </c>
      <c r="J46" s="40">
        <f>J42</f>
        <v>15.18</v>
      </c>
      <c r="K46" s="8">
        <f t="shared" si="5"/>
        <v>200.52780000000001</v>
      </c>
    </row>
    <row r="47" spans="1:11" x14ac:dyDescent="0.25">
      <c r="A47" s="64">
        <v>5</v>
      </c>
      <c r="B47" s="8">
        <f t="shared" si="2"/>
        <v>742</v>
      </c>
      <c r="C47" s="9">
        <f t="shared" si="6"/>
        <v>0.88800000000000001</v>
      </c>
      <c r="D47" s="9">
        <f t="shared" si="3"/>
        <v>658.89599999999996</v>
      </c>
      <c r="E47" s="9">
        <f t="shared" si="7"/>
        <v>22.181999999999999</v>
      </c>
      <c r="F47" s="65">
        <f t="shared" si="4"/>
        <v>681.07799999999997</v>
      </c>
      <c r="H47" s="7">
        <v>5</v>
      </c>
      <c r="I47" s="40">
        <v>48.84</v>
      </c>
      <c r="J47" s="40">
        <f>J42</f>
        <v>15.18</v>
      </c>
      <c r="K47" s="8">
        <f t="shared" si="5"/>
        <v>741.39120000000003</v>
      </c>
    </row>
    <row r="48" spans="1:11" x14ac:dyDescent="0.25">
      <c r="A48" s="64">
        <v>6</v>
      </c>
      <c r="B48" s="8">
        <f t="shared" si="2"/>
        <v>221</v>
      </c>
      <c r="C48" s="9">
        <f t="shared" si="6"/>
        <v>0.88800000000000001</v>
      </c>
      <c r="D48" s="9">
        <f t="shared" si="3"/>
        <v>196.24799999999999</v>
      </c>
      <c r="E48" s="9">
        <f t="shared" si="7"/>
        <v>22.181999999999999</v>
      </c>
      <c r="F48" s="65">
        <f t="shared" si="4"/>
        <v>218.42999999999998</v>
      </c>
      <c r="H48" s="7">
        <v>6</v>
      </c>
      <c r="I48" s="40">
        <v>14.51</v>
      </c>
      <c r="J48" s="40">
        <f>J42</f>
        <v>15.18</v>
      </c>
      <c r="K48" s="8">
        <f t="shared" si="5"/>
        <v>220.26179999999999</v>
      </c>
    </row>
    <row r="49" spans="1:11" x14ac:dyDescent="0.25">
      <c r="A49" s="66" t="s">
        <v>34</v>
      </c>
      <c r="B49" s="44">
        <f>SUM(B43:B48)</f>
        <v>2467</v>
      </c>
      <c r="C49" s="45"/>
      <c r="D49" s="41"/>
      <c r="E49" s="46"/>
      <c r="F49" s="67">
        <f>SUM(F43:F48)</f>
        <v>2323.788</v>
      </c>
      <c r="H49" s="41" t="s">
        <v>34</v>
      </c>
      <c r="I49" s="42"/>
      <c r="J49" s="41"/>
      <c r="K49" s="43">
        <f>SUM(K43:K48)</f>
        <v>2463.1068000000005</v>
      </c>
    </row>
    <row r="50" spans="1:11" ht="7.5" customHeight="1" x14ac:dyDescent="0.25">
      <c r="A50" s="59"/>
      <c r="B50" s="2"/>
      <c r="C50" s="2"/>
      <c r="D50" s="2"/>
      <c r="E50" s="2"/>
      <c r="F50" s="56"/>
    </row>
    <row r="51" spans="1:11" x14ac:dyDescent="0.25">
      <c r="A51" s="53" t="s">
        <v>39</v>
      </c>
      <c r="B51" s="49" t="s">
        <v>40</v>
      </c>
      <c r="C51" s="38">
        <v>0.26900000000000002</v>
      </c>
      <c r="D51" s="39"/>
      <c r="E51" s="50">
        <v>22.181999999999999</v>
      </c>
      <c r="F51" s="54"/>
      <c r="H51" s="38" t="s">
        <v>39</v>
      </c>
      <c r="I51" s="38"/>
      <c r="J51" s="44">
        <v>5.3</v>
      </c>
      <c r="K51" s="38"/>
    </row>
    <row r="52" spans="1:11" x14ac:dyDescent="0.25">
      <c r="A52" s="64">
        <v>1</v>
      </c>
      <c r="B52" s="8">
        <f t="shared" si="2"/>
        <v>110</v>
      </c>
      <c r="C52" s="9">
        <f t="shared" si="6"/>
        <v>0.26900000000000002</v>
      </c>
      <c r="D52" s="9">
        <f t="shared" si="3"/>
        <v>29.590000000000003</v>
      </c>
      <c r="E52" s="9">
        <v>22.18</v>
      </c>
      <c r="F52" s="65">
        <f t="shared" si="4"/>
        <v>51.77</v>
      </c>
      <c r="H52" s="7">
        <v>1</v>
      </c>
      <c r="I52" s="40">
        <v>20.66</v>
      </c>
      <c r="J52" s="40">
        <f>J51</f>
        <v>5.3</v>
      </c>
      <c r="K52" s="8">
        <f t="shared" si="5"/>
        <v>109.49799999999999</v>
      </c>
    </row>
    <row r="53" spans="1:11" x14ac:dyDescent="0.25">
      <c r="A53" s="64">
        <v>2</v>
      </c>
      <c r="B53" s="8">
        <f t="shared" si="2"/>
        <v>82</v>
      </c>
      <c r="C53" s="9">
        <f t="shared" si="6"/>
        <v>0.26900000000000002</v>
      </c>
      <c r="D53" s="9">
        <f t="shared" si="3"/>
        <v>22.058</v>
      </c>
      <c r="E53" s="9">
        <v>22.18</v>
      </c>
      <c r="F53" s="65">
        <f t="shared" si="4"/>
        <v>44.238</v>
      </c>
      <c r="H53" s="7">
        <v>2</v>
      </c>
      <c r="I53" s="40">
        <v>15.43</v>
      </c>
      <c r="J53" s="40">
        <f>J51</f>
        <v>5.3</v>
      </c>
      <c r="K53" s="8">
        <f t="shared" si="5"/>
        <v>81.778999999999996</v>
      </c>
    </row>
    <row r="54" spans="1:11" x14ac:dyDescent="0.25">
      <c r="A54" s="64">
        <v>3</v>
      </c>
      <c r="B54" s="8">
        <f t="shared" si="2"/>
        <v>158</v>
      </c>
      <c r="C54" s="9">
        <f t="shared" si="6"/>
        <v>0.26900000000000002</v>
      </c>
      <c r="D54" s="9">
        <f t="shared" si="3"/>
        <v>42.502000000000002</v>
      </c>
      <c r="E54" s="9">
        <v>22.18</v>
      </c>
      <c r="F54" s="65">
        <f t="shared" si="4"/>
        <v>64.682000000000002</v>
      </c>
      <c r="H54" s="7">
        <v>3</v>
      </c>
      <c r="I54" s="40">
        <v>29.68</v>
      </c>
      <c r="J54" s="40">
        <f>J51</f>
        <v>5.3</v>
      </c>
      <c r="K54" s="8">
        <f t="shared" si="5"/>
        <v>157.304</v>
      </c>
    </row>
    <row r="55" spans="1:11" x14ac:dyDescent="0.25">
      <c r="A55" s="66" t="s">
        <v>41</v>
      </c>
      <c r="B55" s="44">
        <f>SUM(B52:B54)</f>
        <v>350</v>
      </c>
      <c r="C55" s="45"/>
      <c r="D55" s="41"/>
      <c r="E55" s="46"/>
      <c r="F55" s="67">
        <f>SUM(F52:F54)</f>
        <v>160.69</v>
      </c>
      <c r="H55" s="41" t="s">
        <v>41</v>
      </c>
      <c r="I55" s="42"/>
      <c r="J55" s="41"/>
      <c r="K55" s="43">
        <f>SUM(K52:K54)</f>
        <v>348.58100000000002</v>
      </c>
    </row>
    <row r="56" spans="1:11" ht="7.5" customHeight="1" x14ac:dyDescent="0.25">
      <c r="A56" s="59"/>
      <c r="B56" s="2"/>
      <c r="C56" s="2"/>
      <c r="D56" s="2"/>
      <c r="E56" s="2"/>
      <c r="F56" s="56"/>
    </row>
    <row r="57" spans="1:11" x14ac:dyDescent="0.25">
      <c r="A57" s="53" t="s">
        <v>47</v>
      </c>
      <c r="B57" s="49" t="s">
        <v>40</v>
      </c>
      <c r="C57" s="38">
        <v>0.26900000000000002</v>
      </c>
      <c r="D57" s="39"/>
      <c r="E57" s="50">
        <v>22.181999999999999</v>
      </c>
      <c r="F57" s="54"/>
      <c r="H57" s="38" t="s">
        <v>47</v>
      </c>
      <c r="I57" s="38"/>
      <c r="J57" s="44">
        <v>6.52</v>
      </c>
      <c r="K57" s="38"/>
    </row>
    <row r="58" spans="1:11" x14ac:dyDescent="0.25">
      <c r="A58" s="64">
        <v>1</v>
      </c>
      <c r="B58" s="8">
        <f t="shared" ref="B58:B60" si="8">CEILING(K58,1)</f>
        <v>1124</v>
      </c>
      <c r="C58" s="9">
        <f t="shared" si="6"/>
        <v>0.26900000000000002</v>
      </c>
      <c r="D58" s="9">
        <f t="shared" ref="D58:D60" si="9">C58*B58</f>
        <v>302.35599999999999</v>
      </c>
      <c r="E58" s="9">
        <v>22.18</v>
      </c>
      <c r="F58" s="65">
        <f t="shared" ref="F58:F60" si="10">E58+D58</f>
        <v>324.536</v>
      </c>
      <c r="H58" s="7">
        <v>1</v>
      </c>
      <c r="I58" s="40">
        <v>172.33</v>
      </c>
      <c r="J58" s="40">
        <f>J57</f>
        <v>6.52</v>
      </c>
      <c r="K58" s="8">
        <f t="shared" ref="K58:K60" si="11">I58*J58</f>
        <v>1123.5916</v>
      </c>
    </row>
    <row r="59" spans="1:11" x14ac:dyDescent="0.25">
      <c r="A59" s="64">
        <v>2</v>
      </c>
      <c r="B59" s="8">
        <f t="shared" si="8"/>
        <v>491</v>
      </c>
      <c r="C59" s="9">
        <f t="shared" si="6"/>
        <v>0.26900000000000002</v>
      </c>
      <c r="D59" s="9">
        <f t="shared" si="9"/>
        <v>132.07900000000001</v>
      </c>
      <c r="E59" s="9">
        <v>22.18</v>
      </c>
      <c r="F59" s="65">
        <f t="shared" si="10"/>
        <v>154.25900000000001</v>
      </c>
      <c r="H59" s="7">
        <v>2</v>
      </c>
      <c r="I59" s="40">
        <v>75.290000000000006</v>
      </c>
      <c r="J59" s="40">
        <f>J57</f>
        <v>6.52</v>
      </c>
      <c r="K59" s="8">
        <f t="shared" si="11"/>
        <v>490.89080000000001</v>
      </c>
    </row>
    <row r="60" spans="1:11" x14ac:dyDescent="0.25">
      <c r="A60" s="64">
        <v>3</v>
      </c>
      <c r="B60" s="8">
        <f t="shared" si="8"/>
        <v>142</v>
      </c>
      <c r="C60" s="9">
        <f t="shared" si="6"/>
        <v>0.26900000000000002</v>
      </c>
      <c r="D60" s="9">
        <f t="shared" si="9"/>
        <v>38.198</v>
      </c>
      <c r="E60" s="9">
        <v>22.18</v>
      </c>
      <c r="F60" s="65">
        <f t="shared" si="10"/>
        <v>60.378</v>
      </c>
      <c r="H60" s="7">
        <v>3</v>
      </c>
      <c r="I60" s="40">
        <v>21.66</v>
      </c>
      <c r="J60" s="40">
        <f>J57</f>
        <v>6.52</v>
      </c>
      <c r="K60" s="8">
        <f t="shared" si="11"/>
        <v>141.22319999999999</v>
      </c>
    </row>
    <row r="61" spans="1:11" x14ac:dyDescent="0.25">
      <c r="A61" s="64">
        <v>4</v>
      </c>
      <c r="B61" s="8">
        <f t="shared" ref="B61:B63" si="12">CEILING(K61,1)</f>
        <v>528</v>
      </c>
      <c r="C61" s="9">
        <f t="shared" si="6"/>
        <v>0.26900000000000002</v>
      </c>
      <c r="D61" s="9">
        <f t="shared" ref="D61:D63" si="13">C61*B61</f>
        <v>142.03200000000001</v>
      </c>
      <c r="E61" s="9">
        <v>22.18</v>
      </c>
      <c r="F61" s="65">
        <f t="shared" ref="F61:F63" si="14">E61+D61</f>
        <v>164.21200000000002</v>
      </c>
      <c r="H61" s="7">
        <v>4</v>
      </c>
      <c r="I61" s="40">
        <v>80.900000000000006</v>
      </c>
      <c r="J61" s="40">
        <f>J60</f>
        <v>6.52</v>
      </c>
      <c r="K61" s="8">
        <f t="shared" ref="K61:K63" si="15">I61*J61</f>
        <v>527.46799999999996</v>
      </c>
    </row>
    <row r="62" spans="1:11" x14ac:dyDescent="0.25">
      <c r="A62" s="64">
        <v>5</v>
      </c>
      <c r="B62" s="8">
        <f t="shared" si="12"/>
        <v>88</v>
      </c>
      <c r="C62" s="9">
        <f t="shared" si="6"/>
        <v>0.26900000000000002</v>
      </c>
      <c r="D62" s="9">
        <f t="shared" si="13"/>
        <v>23.672000000000001</v>
      </c>
      <c r="E62" s="9">
        <v>22.18</v>
      </c>
      <c r="F62" s="65">
        <f t="shared" si="14"/>
        <v>45.852000000000004</v>
      </c>
      <c r="H62" s="7">
        <v>5</v>
      </c>
      <c r="I62" s="40">
        <v>13.45</v>
      </c>
      <c r="J62" s="40">
        <f>J60</f>
        <v>6.52</v>
      </c>
      <c r="K62" s="8">
        <f t="shared" si="15"/>
        <v>87.693999999999988</v>
      </c>
    </row>
    <row r="63" spans="1:11" x14ac:dyDescent="0.25">
      <c r="A63" s="64">
        <v>6</v>
      </c>
      <c r="B63" s="8">
        <f t="shared" si="12"/>
        <v>961</v>
      </c>
      <c r="C63" s="9">
        <f t="shared" si="6"/>
        <v>0.26900000000000002</v>
      </c>
      <c r="D63" s="9">
        <f t="shared" si="13"/>
        <v>258.50900000000001</v>
      </c>
      <c r="E63" s="9">
        <v>22.18</v>
      </c>
      <c r="F63" s="65">
        <f t="shared" si="14"/>
        <v>280.68900000000002</v>
      </c>
      <c r="H63" s="7">
        <v>6</v>
      </c>
      <c r="I63" s="40">
        <v>147.35</v>
      </c>
      <c r="J63" s="40">
        <f>J60</f>
        <v>6.52</v>
      </c>
      <c r="K63" s="8">
        <f t="shared" si="15"/>
        <v>960.72199999999987</v>
      </c>
    </row>
    <row r="64" spans="1:11" x14ac:dyDescent="0.25">
      <c r="A64" s="64">
        <v>7</v>
      </c>
      <c r="B64" s="8">
        <f t="shared" ref="B64" si="16">CEILING(K64,1)</f>
        <v>43</v>
      </c>
      <c r="C64" s="9">
        <f t="shared" si="6"/>
        <v>0.26900000000000002</v>
      </c>
      <c r="D64" s="9">
        <f t="shared" ref="D64" si="17">C64*B64</f>
        <v>11.567</v>
      </c>
      <c r="E64" s="9">
        <v>22.18</v>
      </c>
      <c r="F64" s="65">
        <f t="shared" ref="F64" si="18">E64+D64</f>
        <v>33.747</v>
      </c>
      <c r="H64" s="7">
        <v>7</v>
      </c>
      <c r="I64" s="40">
        <v>6.46</v>
      </c>
      <c r="J64" s="40">
        <f>J61</f>
        <v>6.52</v>
      </c>
      <c r="K64" s="8">
        <f t="shared" ref="K64" si="19">I64*J64</f>
        <v>42.119199999999999</v>
      </c>
    </row>
    <row r="65" spans="1:11" x14ac:dyDescent="0.25">
      <c r="A65" s="66" t="s">
        <v>49</v>
      </c>
      <c r="B65" s="44">
        <f>SUM(B58:B64)</f>
        <v>3377</v>
      </c>
      <c r="C65" s="45"/>
      <c r="D65" s="41"/>
      <c r="E65" s="46"/>
      <c r="F65" s="67">
        <f>SUM(F58:F64)</f>
        <v>1063.673</v>
      </c>
      <c r="H65" s="41" t="s">
        <v>49</v>
      </c>
      <c r="I65" s="42"/>
      <c r="J65" s="41"/>
      <c r="K65" s="43">
        <f>SUM(K58:K64)</f>
        <v>3373.7087999999994</v>
      </c>
    </row>
    <row r="66" spans="1:11" ht="7.5" customHeight="1" x14ac:dyDescent="0.25">
      <c r="A66" s="59"/>
      <c r="B66" s="2"/>
      <c r="C66" s="2"/>
      <c r="D66" s="2"/>
      <c r="E66" s="2"/>
      <c r="F66" s="56"/>
    </row>
    <row r="67" spans="1:11" x14ac:dyDescent="0.25">
      <c r="A67" s="53" t="s">
        <v>50</v>
      </c>
      <c r="B67" s="49" t="s">
        <v>40</v>
      </c>
      <c r="C67" s="38">
        <v>0.26900000000000002</v>
      </c>
      <c r="D67" s="39"/>
      <c r="E67" s="50">
        <v>22.181999999999999</v>
      </c>
      <c r="F67" s="54"/>
      <c r="H67" s="38" t="s">
        <v>50</v>
      </c>
      <c r="I67" s="38"/>
      <c r="J67" s="44">
        <v>5.35</v>
      </c>
      <c r="K67" s="38"/>
    </row>
    <row r="68" spans="1:11" x14ac:dyDescent="0.25">
      <c r="A68" s="64">
        <v>1</v>
      </c>
      <c r="B68" s="8">
        <f t="shared" ref="B68:B70" si="20">CEILING(K68,1)</f>
        <v>55</v>
      </c>
      <c r="C68" s="9">
        <f t="shared" si="6"/>
        <v>0.26900000000000002</v>
      </c>
      <c r="D68" s="9">
        <f t="shared" ref="D68:D70" si="21">C68*B68</f>
        <v>14.795000000000002</v>
      </c>
      <c r="E68" s="9">
        <v>22.18</v>
      </c>
      <c r="F68" s="65">
        <f t="shared" ref="F68:F70" si="22">E68+D68</f>
        <v>36.975000000000001</v>
      </c>
      <c r="H68" s="7">
        <v>1</v>
      </c>
      <c r="I68" s="40">
        <v>10.14</v>
      </c>
      <c r="J68" s="40">
        <f>J67</f>
        <v>5.35</v>
      </c>
      <c r="K68" s="8">
        <f t="shared" ref="K68:K70" si="23">I68*J68</f>
        <v>54.249000000000002</v>
      </c>
    </row>
    <row r="69" spans="1:11" x14ac:dyDescent="0.25">
      <c r="A69" s="64">
        <v>2</v>
      </c>
      <c r="B69" s="8">
        <f t="shared" si="20"/>
        <v>165</v>
      </c>
      <c r="C69" s="9">
        <f t="shared" si="6"/>
        <v>0.26900000000000002</v>
      </c>
      <c r="D69" s="9">
        <f t="shared" si="21"/>
        <v>44.385000000000005</v>
      </c>
      <c r="E69" s="9">
        <v>22.18</v>
      </c>
      <c r="F69" s="65">
        <f t="shared" si="22"/>
        <v>66.564999999999998</v>
      </c>
      <c r="H69" s="7">
        <v>2</v>
      </c>
      <c r="I69" s="40">
        <v>30.66</v>
      </c>
      <c r="J69" s="40">
        <f>J67</f>
        <v>5.35</v>
      </c>
      <c r="K69" s="8">
        <f t="shared" si="23"/>
        <v>164.03099999999998</v>
      </c>
    </row>
    <row r="70" spans="1:11" x14ac:dyDescent="0.25">
      <c r="A70" s="64">
        <v>3</v>
      </c>
      <c r="B70" s="8">
        <f t="shared" si="20"/>
        <v>55</v>
      </c>
      <c r="C70" s="9">
        <f t="shared" si="6"/>
        <v>0.26900000000000002</v>
      </c>
      <c r="D70" s="9">
        <f t="shared" si="21"/>
        <v>14.795000000000002</v>
      </c>
      <c r="E70" s="9">
        <v>22.18</v>
      </c>
      <c r="F70" s="65">
        <f t="shared" si="22"/>
        <v>36.975000000000001</v>
      </c>
      <c r="H70" s="7">
        <v>3</v>
      </c>
      <c r="I70" s="40">
        <v>10.16</v>
      </c>
      <c r="J70" s="40">
        <f>J67</f>
        <v>5.35</v>
      </c>
      <c r="K70" s="8">
        <f t="shared" si="23"/>
        <v>54.355999999999995</v>
      </c>
    </row>
    <row r="71" spans="1:11" x14ac:dyDescent="0.25">
      <c r="A71" s="66" t="s">
        <v>51</v>
      </c>
      <c r="B71" s="44">
        <f>SUM(B68:B70)</f>
        <v>275</v>
      </c>
      <c r="C71" s="45"/>
      <c r="D71" s="41"/>
      <c r="E71" s="46"/>
      <c r="F71" s="67">
        <f>SUM(F68:F70)</f>
        <v>140.51499999999999</v>
      </c>
      <c r="H71" s="41" t="s">
        <v>51</v>
      </c>
      <c r="I71" s="42"/>
      <c r="J71" s="41"/>
      <c r="K71" s="43">
        <f>SUM(K68:K70)</f>
        <v>272.63599999999997</v>
      </c>
    </row>
    <row r="72" spans="1:11" ht="7.5" customHeight="1" x14ac:dyDescent="0.25">
      <c r="A72" s="59"/>
      <c r="B72" s="2"/>
      <c r="C72" s="2"/>
      <c r="D72" s="2"/>
      <c r="E72" s="2"/>
      <c r="F72" s="56"/>
    </row>
    <row r="73" spans="1:11" x14ac:dyDescent="0.25">
      <c r="A73" s="53" t="s">
        <v>54</v>
      </c>
      <c r="B73" s="49" t="s">
        <v>40</v>
      </c>
      <c r="C73" s="38">
        <v>0.26900000000000002</v>
      </c>
      <c r="D73" s="39"/>
      <c r="E73" s="50">
        <v>22.181999999999999</v>
      </c>
      <c r="F73" s="54"/>
      <c r="H73" s="38" t="s">
        <v>54</v>
      </c>
      <c r="I73" s="38"/>
      <c r="J73" s="44">
        <v>4.2</v>
      </c>
      <c r="K73" s="38"/>
    </row>
    <row r="74" spans="1:11" x14ac:dyDescent="0.25">
      <c r="A74" s="64">
        <v>1</v>
      </c>
      <c r="B74" s="8">
        <f t="shared" ref="B74:B76" si="24">CEILING(K74,1)</f>
        <v>66</v>
      </c>
      <c r="C74" s="9">
        <f t="shared" si="6"/>
        <v>0.26900000000000002</v>
      </c>
      <c r="D74" s="9">
        <f t="shared" ref="D74:D76" si="25">C74*B74</f>
        <v>17.754000000000001</v>
      </c>
      <c r="E74" s="9">
        <v>22.18</v>
      </c>
      <c r="F74" s="65">
        <f t="shared" ref="F74:F76" si="26">E74+D74</f>
        <v>39.933999999999997</v>
      </c>
      <c r="H74" s="7">
        <v>1</v>
      </c>
      <c r="I74" s="40">
        <v>15.49</v>
      </c>
      <c r="J74" s="40">
        <f>J73</f>
        <v>4.2</v>
      </c>
      <c r="K74" s="8">
        <f t="shared" ref="K74:K76" si="27">I74*J74</f>
        <v>65.058000000000007</v>
      </c>
    </row>
    <row r="75" spans="1:11" x14ac:dyDescent="0.25">
      <c r="A75" s="64">
        <v>2</v>
      </c>
      <c r="B75" s="8">
        <f t="shared" si="24"/>
        <v>42</v>
      </c>
      <c r="C75" s="9">
        <f t="shared" si="6"/>
        <v>0.26900000000000002</v>
      </c>
      <c r="D75" s="9">
        <f t="shared" si="25"/>
        <v>11.298</v>
      </c>
      <c r="E75" s="9">
        <v>22.18</v>
      </c>
      <c r="F75" s="65">
        <f t="shared" si="26"/>
        <v>33.478000000000002</v>
      </c>
      <c r="H75" s="7">
        <v>2</v>
      </c>
      <c r="I75" s="40">
        <v>9.84</v>
      </c>
      <c r="J75" s="40">
        <f>J73</f>
        <v>4.2</v>
      </c>
      <c r="K75" s="8">
        <f t="shared" si="27"/>
        <v>41.328000000000003</v>
      </c>
    </row>
    <row r="76" spans="1:11" x14ac:dyDescent="0.25">
      <c r="A76" s="64">
        <v>3</v>
      </c>
      <c r="B76" s="8">
        <f t="shared" si="24"/>
        <v>65</v>
      </c>
      <c r="C76" s="9">
        <f t="shared" si="6"/>
        <v>0.26900000000000002</v>
      </c>
      <c r="D76" s="9">
        <f t="shared" si="25"/>
        <v>17.484999999999999</v>
      </c>
      <c r="E76" s="9">
        <v>22.18</v>
      </c>
      <c r="F76" s="65">
        <f t="shared" si="26"/>
        <v>39.664999999999999</v>
      </c>
      <c r="H76" s="7">
        <v>3</v>
      </c>
      <c r="I76" s="40">
        <v>15.4</v>
      </c>
      <c r="J76" s="40">
        <f>J73</f>
        <v>4.2</v>
      </c>
      <c r="K76" s="8">
        <f t="shared" si="27"/>
        <v>64.680000000000007</v>
      </c>
    </row>
    <row r="77" spans="1:11" x14ac:dyDescent="0.25">
      <c r="A77" s="64">
        <v>4</v>
      </c>
      <c r="B77" s="8">
        <f t="shared" ref="B77" si="28">CEILING(K77,1)</f>
        <v>18</v>
      </c>
      <c r="C77" s="9">
        <f t="shared" si="6"/>
        <v>0.26900000000000002</v>
      </c>
      <c r="D77" s="9">
        <f t="shared" ref="D77" si="29">C77*B77</f>
        <v>4.8420000000000005</v>
      </c>
      <c r="E77" s="9">
        <v>22.18</v>
      </c>
      <c r="F77" s="65">
        <f t="shared" ref="F77" si="30">E77+D77</f>
        <v>27.021999999999998</v>
      </c>
      <c r="H77" s="7">
        <v>4</v>
      </c>
      <c r="I77" s="40">
        <v>4.16</v>
      </c>
      <c r="J77" s="40">
        <f>J74</f>
        <v>4.2</v>
      </c>
      <c r="K77" s="8">
        <f t="shared" ref="K77" si="31">I77*J77</f>
        <v>17.472000000000001</v>
      </c>
    </row>
    <row r="78" spans="1:11" x14ac:dyDescent="0.25">
      <c r="A78" s="66" t="s">
        <v>55</v>
      </c>
      <c r="B78" s="44">
        <f>SUM(B74:B77)</f>
        <v>191</v>
      </c>
      <c r="C78" s="45"/>
      <c r="D78" s="41"/>
      <c r="E78" s="46"/>
      <c r="F78" s="67">
        <f>SUM(F74:F77)</f>
        <v>140.09899999999999</v>
      </c>
      <c r="H78" s="41" t="s">
        <v>55</v>
      </c>
      <c r="I78" s="42"/>
      <c r="J78" s="41"/>
      <c r="K78" s="43">
        <f>SUM(K74:K77)</f>
        <v>188.53800000000004</v>
      </c>
    </row>
    <row r="79" spans="1:11" ht="7.5" customHeight="1" x14ac:dyDescent="0.25">
      <c r="A79" s="59"/>
      <c r="B79" s="2"/>
      <c r="C79" s="2"/>
      <c r="D79" s="2"/>
      <c r="E79" s="2"/>
      <c r="F79" s="56"/>
    </row>
    <row r="80" spans="1:11" x14ac:dyDescent="0.25">
      <c r="A80" s="53" t="s">
        <v>60</v>
      </c>
      <c r="B80" s="49" t="s">
        <v>40</v>
      </c>
      <c r="C80" s="38">
        <v>0.26900000000000002</v>
      </c>
      <c r="D80" s="39"/>
      <c r="E80" s="50">
        <v>22.181999999999999</v>
      </c>
      <c r="F80" s="54"/>
      <c r="H80" s="38" t="s">
        <v>60</v>
      </c>
      <c r="I80" s="38"/>
      <c r="J80" s="44">
        <v>3.1</v>
      </c>
      <c r="K80" s="38"/>
    </row>
    <row r="81" spans="1:11" x14ac:dyDescent="0.25">
      <c r="A81" s="64">
        <v>1</v>
      </c>
      <c r="B81" s="8">
        <f t="shared" ref="B81:B83" si="32">CEILING(K81,1)</f>
        <v>21</v>
      </c>
      <c r="C81" s="9">
        <f t="shared" si="6"/>
        <v>0.26900000000000002</v>
      </c>
      <c r="D81" s="9">
        <f t="shared" ref="D81:D83" si="33">C81*B81</f>
        <v>5.649</v>
      </c>
      <c r="E81" s="9">
        <v>22.18</v>
      </c>
      <c r="F81" s="65">
        <f t="shared" ref="F81:F83" si="34">E81+D81</f>
        <v>27.829000000000001</v>
      </c>
      <c r="H81" s="7">
        <v>1</v>
      </c>
      <c r="I81" s="40">
        <v>6.6</v>
      </c>
      <c r="J81" s="40">
        <f>J80</f>
        <v>3.1</v>
      </c>
      <c r="K81" s="8">
        <f t="shared" ref="K81:K83" si="35">I81*J81</f>
        <v>20.46</v>
      </c>
    </row>
    <row r="82" spans="1:11" x14ac:dyDescent="0.25">
      <c r="A82" s="64">
        <v>2</v>
      </c>
      <c r="B82" s="8">
        <f t="shared" si="32"/>
        <v>61</v>
      </c>
      <c r="C82" s="9">
        <f t="shared" si="6"/>
        <v>0.26900000000000002</v>
      </c>
      <c r="D82" s="9">
        <f t="shared" si="33"/>
        <v>16.409000000000002</v>
      </c>
      <c r="E82" s="9">
        <v>22.18</v>
      </c>
      <c r="F82" s="65">
        <f t="shared" si="34"/>
        <v>38.588999999999999</v>
      </c>
      <c r="H82" s="7">
        <v>2</v>
      </c>
      <c r="I82" s="40">
        <v>19.489999999999998</v>
      </c>
      <c r="J82" s="40">
        <f>J80</f>
        <v>3.1</v>
      </c>
      <c r="K82" s="8">
        <f t="shared" si="35"/>
        <v>60.418999999999997</v>
      </c>
    </row>
    <row r="83" spans="1:11" x14ac:dyDescent="0.25">
      <c r="A83" s="64">
        <v>3</v>
      </c>
      <c r="B83" s="8">
        <f t="shared" si="32"/>
        <v>23</v>
      </c>
      <c r="C83" s="9">
        <f t="shared" si="6"/>
        <v>0.26900000000000002</v>
      </c>
      <c r="D83" s="9">
        <f t="shared" si="33"/>
        <v>6.1870000000000003</v>
      </c>
      <c r="E83" s="9">
        <v>22.18</v>
      </c>
      <c r="F83" s="65">
        <f t="shared" si="34"/>
        <v>28.367000000000001</v>
      </c>
      <c r="H83" s="7">
        <v>3</v>
      </c>
      <c r="I83" s="40">
        <v>7.11</v>
      </c>
      <c r="J83" s="40">
        <f>J80</f>
        <v>3.1</v>
      </c>
      <c r="K83" s="8">
        <f t="shared" si="35"/>
        <v>22.041</v>
      </c>
    </row>
    <row r="84" spans="1:11" x14ac:dyDescent="0.25">
      <c r="A84" s="66" t="s">
        <v>61</v>
      </c>
      <c r="B84" s="44">
        <f>SUM(B81:B83)</f>
        <v>105</v>
      </c>
      <c r="C84" s="45"/>
      <c r="D84" s="41"/>
      <c r="E84" s="46"/>
      <c r="F84" s="67">
        <f>SUM(F81:F83)</f>
        <v>94.785000000000011</v>
      </c>
      <c r="H84" s="41" t="s">
        <v>61</v>
      </c>
      <c r="I84" s="42"/>
      <c r="J84" s="41"/>
      <c r="K84" s="43">
        <f>SUM(K81:K83)</f>
        <v>102.91999999999999</v>
      </c>
    </row>
    <row r="85" spans="1:11" ht="7.5" customHeight="1" x14ac:dyDescent="0.25">
      <c r="A85" s="59"/>
      <c r="B85" s="2"/>
      <c r="C85" s="2"/>
      <c r="D85" s="2"/>
      <c r="E85" s="2"/>
      <c r="F85" s="56"/>
    </row>
    <row r="86" spans="1:11" x14ac:dyDescent="0.25">
      <c r="A86" s="53" t="s">
        <v>62</v>
      </c>
      <c r="B86" s="49" t="s">
        <v>40</v>
      </c>
      <c r="C86" s="38">
        <v>0.26900000000000002</v>
      </c>
      <c r="D86" s="39"/>
      <c r="E86" s="50">
        <v>22.181999999999999</v>
      </c>
      <c r="F86" s="54"/>
      <c r="H86" s="38" t="s">
        <v>62</v>
      </c>
      <c r="I86" s="38"/>
      <c r="J86" s="44">
        <v>4.3</v>
      </c>
      <c r="K86" s="38"/>
    </row>
    <row r="87" spans="1:11" x14ac:dyDescent="0.25">
      <c r="A87" s="64">
        <v>1</v>
      </c>
      <c r="B87" s="8">
        <f t="shared" ref="B87:B88" si="36">CEILING(K87,1)</f>
        <v>37</v>
      </c>
      <c r="C87" s="9">
        <f t="shared" si="6"/>
        <v>0.26900000000000002</v>
      </c>
      <c r="D87" s="9">
        <f t="shared" ref="D87:D88" si="37">C87*B87</f>
        <v>9.9530000000000012</v>
      </c>
      <c r="E87" s="9">
        <v>22.18</v>
      </c>
      <c r="F87" s="65">
        <f t="shared" ref="F87:F88" si="38">E87+D87</f>
        <v>32.133000000000003</v>
      </c>
      <c r="H87" s="7">
        <v>1</v>
      </c>
      <c r="I87" s="40">
        <v>8.4</v>
      </c>
      <c r="J87" s="40">
        <f>J86</f>
        <v>4.3</v>
      </c>
      <c r="K87" s="8">
        <f t="shared" ref="K87:K88" si="39">I87*J87</f>
        <v>36.119999999999997</v>
      </c>
    </row>
    <row r="88" spans="1:11" x14ac:dyDescent="0.25">
      <c r="A88" s="64">
        <v>2</v>
      </c>
      <c r="B88" s="8">
        <f t="shared" si="36"/>
        <v>36</v>
      </c>
      <c r="C88" s="9">
        <f t="shared" si="6"/>
        <v>0.26900000000000002</v>
      </c>
      <c r="D88" s="9">
        <f t="shared" si="37"/>
        <v>9.6840000000000011</v>
      </c>
      <c r="E88" s="9">
        <v>22.18</v>
      </c>
      <c r="F88" s="65">
        <f t="shared" si="38"/>
        <v>31.864000000000001</v>
      </c>
      <c r="H88" s="7">
        <v>2</v>
      </c>
      <c r="I88" s="40">
        <v>8.2100000000000009</v>
      </c>
      <c r="J88" s="40">
        <f>J86</f>
        <v>4.3</v>
      </c>
      <c r="K88" s="8">
        <f t="shared" si="39"/>
        <v>35.303000000000004</v>
      </c>
    </row>
    <row r="89" spans="1:11" x14ac:dyDescent="0.25">
      <c r="A89" s="66" t="s">
        <v>63</v>
      </c>
      <c r="B89" s="44">
        <f>SUM(B87:B88)</f>
        <v>73</v>
      </c>
      <c r="C89" s="45"/>
      <c r="D89" s="41"/>
      <c r="E89" s="46"/>
      <c r="F89" s="67">
        <f>SUM(F87:F88)</f>
        <v>63.997</v>
      </c>
      <c r="H89" s="41" t="s">
        <v>63</v>
      </c>
      <c r="I89" s="42"/>
      <c r="J89" s="41"/>
      <c r="K89" s="43">
        <f>SUM(K87:K88)</f>
        <v>71.423000000000002</v>
      </c>
    </row>
    <row r="90" spans="1:11" ht="7.5" customHeight="1" x14ac:dyDescent="0.25">
      <c r="A90" s="59"/>
      <c r="B90" s="2"/>
      <c r="C90" s="2"/>
      <c r="D90" s="2"/>
      <c r="E90" s="2"/>
      <c r="F90" s="56"/>
    </row>
    <row r="91" spans="1:11" x14ac:dyDescent="0.25">
      <c r="A91" s="53" t="s">
        <v>69</v>
      </c>
      <c r="B91" s="49" t="s">
        <v>40</v>
      </c>
      <c r="C91" s="38">
        <v>0.26900000000000002</v>
      </c>
      <c r="D91" s="39"/>
      <c r="E91" s="50">
        <v>22.181999999999999</v>
      </c>
      <c r="F91" s="54"/>
      <c r="H91" s="38" t="s">
        <v>69</v>
      </c>
      <c r="I91" s="38"/>
      <c r="J91" s="44">
        <v>4.62</v>
      </c>
      <c r="K91" s="38"/>
    </row>
    <row r="92" spans="1:11" x14ac:dyDescent="0.25">
      <c r="A92" s="64">
        <v>1</v>
      </c>
      <c r="B92" s="8">
        <f t="shared" ref="B92:B94" si="40">CEILING(K92,1)</f>
        <v>95</v>
      </c>
      <c r="C92" s="9">
        <f t="shared" ref="C92:C94" si="41">+C91</f>
        <v>0.26900000000000002</v>
      </c>
      <c r="D92" s="9">
        <f t="shared" ref="D92:D94" si="42">C92*B92</f>
        <v>25.555000000000003</v>
      </c>
      <c r="E92" s="9">
        <v>22.18</v>
      </c>
      <c r="F92" s="65">
        <f t="shared" ref="F92:F94" si="43">E92+D92</f>
        <v>47.734999999999999</v>
      </c>
      <c r="H92" s="7">
        <v>1</v>
      </c>
      <c r="I92" s="40">
        <v>20.53</v>
      </c>
      <c r="J92" s="40">
        <f>J91</f>
        <v>4.62</v>
      </c>
      <c r="K92" s="8">
        <f t="shared" ref="K92:K94" si="44">I92*J92</f>
        <v>94.848600000000005</v>
      </c>
    </row>
    <row r="93" spans="1:11" x14ac:dyDescent="0.25">
      <c r="A93" s="64">
        <v>2</v>
      </c>
      <c r="B93" s="8">
        <f t="shared" si="40"/>
        <v>37</v>
      </c>
      <c r="C93" s="9">
        <f t="shared" si="41"/>
        <v>0.26900000000000002</v>
      </c>
      <c r="D93" s="9">
        <f t="shared" si="42"/>
        <v>9.9530000000000012</v>
      </c>
      <c r="E93" s="9">
        <v>22.18</v>
      </c>
      <c r="F93" s="65">
        <f t="shared" si="43"/>
        <v>32.133000000000003</v>
      </c>
      <c r="H93" s="7">
        <v>2</v>
      </c>
      <c r="I93" s="40">
        <v>8</v>
      </c>
      <c r="J93" s="40">
        <f>J91</f>
        <v>4.62</v>
      </c>
      <c r="K93" s="8">
        <f t="shared" si="44"/>
        <v>36.96</v>
      </c>
    </row>
    <row r="94" spans="1:11" x14ac:dyDescent="0.25">
      <c r="A94" s="64">
        <v>3</v>
      </c>
      <c r="B94" s="8">
        <f t="shared" si="40"/>
        <v>95</v>
      </c>
      <c r="C94" s="9">
        <f t="shared" si="41"/>
        <v>0.26900000000000002</v>
      </c>
      <c r="D94" s="9">
        <f t="shared" si="42"/>
        <v>25.555000000000003</v>
      </c>
      <c r="E94" s="9">
        <v>22.18</v>
      </c>
      <c r="F94" s="65">
        <f t="shared" si="43"/>
        <v>47.734999999999999</v>
      </c>
      <c r="H94" s="7">
        <v>3</v>
      </c>
      <c r="I94" s="40">
        <v>20.52</v>
      </c>
      <c r="J94" s="40">
        <f>J91</f>
        <v>4.62</v>
      </c>
      <c r="K94" s="8">
        <f t="shared" si="44"/>
        <v>94.802400000000006</v>
      </c>
    </row>
    <row r="95" spans="1:11" x14ac:dyDescent="0.25">
      <c r="A95" s="66" t="s">
        <v>61</v>
      </c>
      <c r="B95" s="44">
        <f>SUM(B92:B94)</f>
        <v>227</v>
      </c>
      <c r="C95" s="45"/>
      <c r="D95" s="41"/>
      <c r="E95" s="46"/>
      <c r="F95" s="67">
        <f>SUM(F92:F94)</f>
        <v>127.60299999999999</v>
      </c>
      <c r="H95" s="41" t="s">
        <v>70</v>
      </c>
      <c r="I95" s="42"/>
      <c r="J95" s="41"/>
      <c r="K95" s="43">
        <f>SUM(K92:K94)</f>
        <v>226.61100000000002</v>
      </c>
    </row>
    <row r="96" spans="1:11" ht="7.5" customHeight="1" x14ac:dyDescent="0.25">
      <c r="A96" s="59"/>
      <c r="B96" s="2"/>
      <c r="C96" s="2"/>
      <c r="D96" s="2"/>
      <c r="E96" s="2"/>
      <c r="F96" s="56"/>
    </row>
    <row r="97" spans="1:11" x14ac:dyDescent="0.25">
      <c r="A97" s="53" t="s">
        <v>76</v>
      </c>
      <c r="B97" s="49" t="s">
        <v>40</v>
      </c>
      <c r="C97" s="38">
        <v>0.26900000000000002</v>
      </c>
      <c r="D97" s="39"/>
      <c r="E97" s="50">
        <v>22.181999999999999</v>
      </c>
      <c r="F97" s="54"/>
      <c r="H97" s="38" t="s">
        <v>76</v>
      </c>
      <c r="I97" s="38"/>
      <c r="J97" s="44">
        <v>5.62</v>
      </c>
      <c r="K97" s="38"/>
    </row>
    <row r="98" spans="1:11" x14ac:dyDescent="0.25">
      <c r="A98" s="64">
        <v>1</v>
      </c>
      <c r="B98" s="8">
        <f t="shared" ref="B98:B100" si="45">CEILING(K98,1)</f>
        <v>256</v>
      </c>
      <c r="C98" s="9">
        <f t="shared" ref="C98:C104" si="46">+C97</f>
        <v>0.26900000000000002</v>
      </c>
      <c r="D98" s="9">
        <f t="shared" ref="D98:D100" si="47">C98*B98</f>
        <v>68.864000000000004</v>
      </c>
      <c r="E98" s="9">
        <v>22.18</v>
      </c>
      <c r="F98" s="65">
        <f t="shared" ref="F98:F100" si="48">E98+D98</f>
        <v>91.044000000000011</v>
      </c>
      <c r="H98" s="7">
        <v>1</v>
      </c>
      <c r="I98" s="40">
        <v>45.38</v>
      </c>
      <c r="J98" s="40">
        <f>J97</f>
        <v>5.62</v>
      </c>
      <c r="K98" s="8">
        <f t="shared" ref="K98:K100" si="49">I98*J98</f>
        <v>255.03560000000002</v>
      </c>
    </row>
    <row r="99" spans="1:11" x14ac:dyDescent="0.25">
      <c r="A99" s="64">
        <v>2</v>
      </c>
      <c r="B99" s="8">
        <f t="shared" si="45"/>
        <v>50</v>
      </c>
      <c r="C99" s="9">
        <f t="shared" si="46"/>
        <v>0.26900000000000002</v>
      </c>
      <c r="D99" s="9">
        <f t="shared" si="47"/>
        <v>13.450000000000001</v>
      </c>
      <c r="E99" s="9">
        <v>22.18</v>
      </c>
      <c r="F99" s="65">
        <f t="shared" si="48"/>
        <v>35.630000000000003</v>
      </c>
      <c r="H99" s="7">
        <v>2</v>
      </c>
      <c r="I99" s="40">
        <v>8.7200000000000006</v>
      </c>
      <c r="J99" s="40">
        <f>J97</f>
        <v>5.62</v>
      </c>
      <c r="K99" s="8">
        <f t="shared" si="49"/>
        <v>49.006400000000006</v>
      </c>
    </row>
    <row r="100" spans="1:11" x14ac:dyDescent="0.25">
      <c r="A100" s="64">
        <v>3</v>
      </c>
      <c r="B100" s="8">
        <f t="shared" si="45"/>
        <v>256</v>
      </c>
      <c r="C100" s="9">
        <f t="shared" si="46"/>
        <v>0.26900000000000002</v>
      </c>
      <c r="D100" s="9">
        <f t="shared" si="47"/>
        <v>68.864000000000004</v>
      </c>
      <c r="E100" s="9">
        <v>22.18</v>
      </c>
      <c r="F100" s="65">
        <f t="shared" si="48"/>
        <v>91.044000000000011</v>
      </c>
      <c r="H100" s="7">
        <v>3</v>
      </c>
      <c r="I100" s="40">
        <v>45.38</v>
      </c>
      <c r="J100" s="40">
        <f>J97</f>
        <v>5.62</v>
      </c>
      <c r="K100" s="8">
        <f t="shared" si="49"/>
        <v>255.03560000000002</v>
      </c>
    </row>
    <row r="101" spans="1:11" x14ac:dyDescent="0.25">
      <c r="A101" s="66" t="s">
        <v>77</v>
      </c>
      <c r="B101" s="44">
        <f>SUM(B98:B100)</f>
        <v>562</v>
      </c>
      <c r="C101" s="45"/>
      <c r="D101" s="41"/>
      <c r="E101" s="46"/>
      <c r="F101" s="67">
        <f>SUM(F98:F100)</f>
        <v>217.71800000000002</v>
      </c>
      <c r="H101" s="41" t="s">
        <v>77</v>
      </c>
      <c r="I101" s="42"/>
      <c r="J101" s="41"/>
      <c r="K101" s="43">
        <f>SUM(K98:K100)</f>
        <v>559.07760000000007</v>
      </c>
    </row>
    <row r="102" spans="1:11" ht="7.5" customHeight="1" x14ac:dyDescent="0.25">
      <c r="A102" s="59"/>
      <c r="B102" s="2"/>
      <c r="C102" s="2"/>
      <c r="D102" s="2"/>
      <c r="E102" s="2"/>
      <c r="F102" s="56"/>
    </row>
    <row r="103" spans="1:11" x14ac:dyDescent="0.25">
      <c r="A103" s="53" t="s">
        <v>78</v>
      </c>
      <c r="B103" s="49" t="s">
        <v>40</v>
      </c>
      <c r="C103" s="38">
        <v>0.26900000000000002</v>
      </c>
      <c r="D103" s="39"/>
      <c r="E103" s="50">
        <v>22.181999999999999</v>
      </c>
      <c r="F103" s="54"/>
      <c r="H103" s="38" t="s">
        <v>78</v>
      </c>
      <c r="I103" s="38"/>
      <c r="J103" s="44">
        <v>3.45</v>
      </c>
      <c r="K103" s="38"/>
    </row>
    <row r="104" spans="1:11" x14ac:dyDescent="0.25">
      <c r="A104" s="64">
        <v>1</v>
      </c>
      <c r="B104" s="8">
        <f t="shared" ref="B104" si="50">CEILING(K104,1)</f>
        <v>22</v>
      </c>
      <c r="C104" s="9">
        <f t="shared" si="46"/>
        <v>0.26900000000000002</v>
      </c>
      <c r="D104" s="9">
        <f t="shared" ref="D104" si="51">C104*B104</f>
        <v>5.9180000000000001</v>
      </c>
      <c r="E104" s="9">
        <v>22.18</v>
      </c>
      <c r="F104" s="65">
        <f t="shared" ref="F104" si="52">E104+D104</f>
        <v>28.097999999999999</v>
      </c>
      <c r="H104" s="7">
        <v>1</v>
      </c>
      <c r="I104" s="40">
        <v>6.2</v>
      </c>
      <c r="J104" s="40">
        <f>J103</f>
        <v>3.45</v>
      </c>
      <c r="K104" s="8">
        <f t="shared" ref="K104" si="53">I104*J104</f>
        <v>21.39</v>
      </c>
    </row>
    <row r="105" spans="1:11" x14ac:dyDescent="0.25">
      <c r="A105" s="66" t="s">
        <v>79</v>
      </c>
      <c r="B105" s="44">
        <f>SUM(B104:B104)</f>
        <v>22</v>
      </c>
      <c r="C105" s="45"/>
      <c r="D105" s="41"/>
      <c r="E105" s="46"/>
      <c r="F105" s="67">
        <f>SUM(F104:F104)</f>
        <v>28.097999999999999</v>
      </c>
      <c r="H105" s="41" t="s">
        <v>79</v>
      </c>
      <c r="I105" s="42"/>
      <c r="J105" s="41"/>
      <c r="K105" s="43">
        <f>SUM(K104:K104)</f>
        <v>21.39</v>
      </c>
    </row>
    <row r="106" spans="1:11" ht="7.5" customHeight="1" x14ac:dyDescent="0.25">
      <c r="A106" s="59"/>
      <c r="B106" s="2"/>
      <c r="C106" s="2"/>
      <c r="D106" s="2"/>
      <c r="E106" s="2"/>
      <c r="F106" s="56"/>
    </row>
    <row r="107" spans="1:11" ht="15.75" thickBot="1" x14ac:dyDescent="0.3">
      <c r="A107" s="60" t="s">
        <v>66</v>
      </c>
      <c r="B107" s="73">
        <f>B49+B55+B65+B71+B78+B84+B89+B95+B101+B105</f>
        <v>7649</v>
      </c>
      <c r="C107" s="62"/>
      <c r="D107" s="61"/>
      <c r="E107" s="62"/>
      <c r="F107" s="63">
        <f>F49+F55+F65+F71+F78+F84+F89+F95+F101+F105</f>
        <v>4360.9659999999994</v>
      </c>
    </row>
    <row r="108" spans="1:11" s="5" customFormat="1" ht="15.75" thickBot="1" x14ac:dyDescent="0.3">
      <c r="B108" s="6"/>
      <c r="D108" s="4"/>
      <c r="F108" s="13"/>
    </row>
    <row r="109" spans="1:11" ht="30" customHeight="1" x14ac:dyDescent="0.25">
      <c r="A109" s="68" t="s">
        <v>11</v>
      </c>
      <c r="B109" s="36" t="s">
        <v>12</v>
      </c>
      <c r="C109" s="93" t="s">
        <v>43</v>
      </c>
      <c r="D109" s="94"/>
      <c r="E109" s="37" t="s">
        <v>68</v>
      </c>
      <c r="F109" s="29" t="s">
        <v>13</v>
      </c>
    </row>
    <row r="110" spans="1:11" x14ac:dyDescent="0.25">
      <c r="A110" s="30"/>
      <c r="B110" s="35" t="s">
        <v>25</v>
      </c>
      <c r="C110" s="95" t="s">
        <v>26</v>
      </c>
      <c r="D110" s="96"/>
      <c r="E110" s="71"/>
      <c r="F110" s="31" t="s">
        <v>24</v>
      </c>
    </row>
    <row r="111" spans="1:11" x14ac:dyDescent="0.25">
      <c r="A111" s="69" t="s">
        <v>35</v>
      </c>
      <c r="B111" s="20">
        <v>13347.8</v>
      </c>
      <c r="C111" s="75">
        <v>4.5999999999999999E-2</v>
      </c>
      <c r="D111" s="76"/>
      <c r="E111" s="72">
        <v>2</v>
      </c>
      <c r="F111" s="70">
        <f>C111*B111*E111</f>
        <v>1227.9975999999999</v>
      </c>
    </row>
    <row r="112" spans="1:11" x14ac:dyDescent="0.25">
      <c r="A112" s="69" t="s">
        <v>42</v>
      </c>
      <c r="B112" s="20">
        <v>1856.3</v>
      </c>
      <c r="C112" s="75">
        <v>2.5999999999999999E-2</v>
      </c>
      <c r="D112" s="76"/>
      <c r="E112" s="72">
        <v>2</v>
      </c>
      <c r="F112" s="70">
        <f t="shared" ref="F112:F117" si="54">C112*B112*E112</f>
        <v>96.527599999999993</v>
      </c>
    </row>
    <row r="113" spans="1:6" x14ac:dyDescent="0.25">
      <c r="A113" s="69" t="s">
        <v>52</v>
      </c>
      <c r="B113" s="20">
        <v>39332.870000000003</v>
      </c>
      <c r="C113" s="75">
        <v>2.5999999999999999E-2</v>
      </c>
      <c r="D113" s="76"/>
      <c r="E113" s="72">
        <v>4</v>
      </c>
      <c r="F113" s="70">
        <f t="shared" si="54"/>
        <v>4090.6184800000001</v>
      </c>
    </row>
    <row r="114" spans="1:6" x14ac:dyDescent="0.25">
      <c r="A114" s="69" t="s">
        <v>53</v>
      </c>
      <c r="B114" s="20">
        <v>1666.25</v>
      </c>
      <c r="C114" s="75">
        <v>2.5999999999999999E-2</v>
      </c>
      <c r="D114" s="76"/>
      <c r="E114" s="72">
        <v>2</v>
      </c>
      <c r="F114" s="70">
        <f t="shared" si="54"/>
        <v>86.644999999999996</v>
      </c>
    </row>
    <row r="115" spans="1:6" x14ac:dyDescent="0.25">
      <c r="A115" s="69" t="s">
        <v>83</v>
      </c>
      <c r="B115" s="20">
        <v>543.39</v>
      </c>
      <c r="C115" s="75">
        <v>2.5999999999999999E-2</v>
      </c>
      <c r="D115" s="76"/>
      <c r="E115" s="72">
        <v>2</v>
      </c>
      <c r="F115" s="70">
        <f t="shared" si="54"/>
        <v>28.256279999999997</v>
      </c>
    </row>
    <row r="116" spans="1:6" x14ac:dyDescent="0.25">
      <c r="A116" s="69" t="s">
        <v>64</v>
      </c>
      <c r="B116" s="20">
        <v>386.57</v>
      </c>
      <c r="C116" s="75">
        <v>2.5999999999999999E-2</v>
      </c>
      <c r="D116" s="76"/>
      <c r="E116" s="72">
        <v>2</v>
      </c>
      <c r="F116" s="70">
        <f t="shared" si="54"/>
        <v>20.10164</v>
      </c>
    </row>
    <row r="117" spans="1:6" x14ac:dyDescent="0.25">
      <c r="A117" s="69" t="s">
        <v>65</v>
      </c>
      <c r="B117" s="20">
        <v>743.9</v>
      </c>
      <c r="C117" s="75">
        <v>2.5999999999999999E-2</v>
      </c>
      <c r="D117" s="76"/>
      <c r="E117" s="72">
        <v>2</v>
      </c>
      <c r="F117" s="70">
        <f t="shared" si="54"/>
        <v>38.6828</v>
      </c>
    </row>
    <row r="118" spans="1:6" x14ac:dyDescent="0.25">
      <c r="A118" s="69" t="s">
        <v>71</v>
      </c>
      <c r="B118" s="20">
        <f>758.6+3.01</f>
        <v>761.61</v>
      </c>
      <c r="C118" s="75">
        <v>2.5999999999999999E-2</v>
      </c>
      <c r="D118" s="76"/>
      <c r="E118" s="72">
        <v>2</v>
      </c>
      <c r="F118" s="70">
        <f t="shared" ref="F118:F120" si="55">C118*B118*E118</f>
        <v>39.603719999999996</v>
      </c>
    </row>
    <row r="119" spans="1:6" x14ac:dyDescent="0.25">
      <c r="A119" s="69" t="s">
        <v>80</v>
      </c>
      <c r="B119" s="20">
        <v>2226.92</v>
      </c>
      <c r="C119" s="75">
        <v>2.5999999999999999E-2</v>
      </c>
      <c r="D119" s="76"/>
      <c r="E119" s="72">
        <v>2</v>
      </c>
      <c r="F119" s="70">
        <f t="shared" si="55"/>
        <v>115.79984</v>
      </c>
    </row>
    <row r="120" spans="1:6" x14ac:dyDescent="0.25">
      <c r="A120" s="69" t="s">
        <v>81</v>
      </c>
      <c r="B120" s="20">
        <v>91.25</v>
      </c>
      <c r="C120" s="75">
        <v>2.5999999999999999E-2</v>
      </c>
      <c r="D120" s="76"/>
      <c r="E120" s="72">
        <v>2</v>
      </c>
      <c r="F120" s="70">
        <f t="shared" si="55"/>
        <v>4.7450000000000001</v>
      </c>
    </row>
    <row r="121" spans="1:6" ht="7.5" customHeight="1" x14ac:dyDescent="0.25">
      <c r="A121" s="59"/>
      <c r="B121" s="2"/>
      <c r="C121" s="2"/>
      <c r="D121" s="2"/>
      <c r="E121" s="2"/>
      <c r="F121" s="56"/>
    </row>
    <row r="122" spans="1:6" ht="15.75" thickBot="1" x14ac:dyDescent="0.3">
      <c r="A122" s="60" t="s">
        <v>66</v>
      </c>
      <c r="B122" s="73">
        <f>SUM(B111:B120)</f>
        <v>60956.86</v>
      </c>
      <c r="C122" s="62"/>
      <c r="D122" s="61"/>
      <c r="E122" s="74">
        <f>SUM(E111:E120)</f>
        <v>22</v>
      </c>
      <c r="F122" s="63">
        <f>SUM(F111:F120)</f>
        <v>5748.9779599999993</v>
      </c>
    </row>
    <row r="123" spans="1:6" s="12" customFormat="1" ht="15.75" thickBot="1" x14ac:dyDescent="0.3">
      <c r="A123" s="16"/>
      <c r="B123" s="16"/>
      <c r="C123" s="16"/>
      <c r="D123" s="16"/>
      <c r="E123" s="11"/>
      <c r="F123" s="13"/>
    </row>
    <row r="124" spans="1:6" ht="19.5" thickBot="1" x14ac:dyDescent="0.3">
      <c r="A124" s="88" t="s">
        <v>18</v>
      </c>
      <c r="B124" s="89"/>
      <c r="C124" s="89"/>
      <c r="D124" s="89"/>
      <c r="E124" s="90"/>
      <c r="F124" s="21">
        <f>F38+F107+F122</f>
        <v>14206.819479999998</v>
      </c>
    </row>
    <row r="125" spans="1:6" s="3" customFormat="1" ht="15.75" thickBot="1" x14ac:dyDescent="0.3">
      <c r="A125" s="77" t="s">
        <v>32</v>
      </c>
      <c r="B125" s="78"/>
      <c r="C125" s="78"/>
      <c r="D125" s="78"/>
      <c r="E125" s="17">
        <v>0.3</v>
      </c>
      <c r="F125" s="18"/>
    </row>
    <row r="126" spans="1:6" ht="15.75" thickBot="1" x14ac:dyDescent="0.3">
      <c r="A126" s="77" t="s">
        <v>33</v>
      </c>
      <c r="B126" s="78"/>
      <c r="C126" s="78"/>
      <c r="D126" s="78"/>
      <c r="E126" s="17">
        <v>0.3</v>
      </c>
      <c r="F126" s="18"/>
    </row>
    <row r="127" spans="1:6" ht="15.75" thickBot="1" x14ac:dyDescent="0.3">
      <c r="A127" s="23"/>
      <c r="B127" s="23"/>
      <c r="C127" s="23"/>
      <c r="D127" s="23"/>
      <c r="E127" s="11"/>
      <c r="F127" s="13"/>
    </row>
    <row r="128" spans="1:6" ht="30" x14ac:dyDescent="0.25">
      <c r="A128" s="27" t="s">
        <v>27</v>
      </c>
      <c r="B128" s="28" t="s">
        <v>28</v>
      </c>
      <c r="C128" s="91" t="s">
        <v>29</v>
      </c>
      <c r="D128" s="91"/>
      <c r="E128" s="91"/>
      <c r="F128" s="29" t="s">
        <v>13</v>
      </c>
    </row>
    <row r="129" spans="1:8" x14ac:dyDescent="0.25">
      <c r="A129" s="30"/>
      <c r="B129" s="22"/>
      <c r="C129" s="92" t="s">
        <v>30</v>
      </c>
      <c r="D129" s="92"/>
      <c r="E129" s="92"/>
      <c r="F129" s="31" t="s">
        <v>24</v>
      </c>
    </row>
    <row r="130" spans="1:8" ht="15.75" thickBot="1" x14ac:dyDescent="0.3">
      <c r="A130" s="32"/>
      <c r="B130" s="33">
        <v>300</v>
      </c>
      <c r="C130" s="82">
        <v>5.0999999999999996</v>
      </c>
      <c r="D130" s="83"/>
      <c r="E130" s="84"/>
      <c r="F130" s="34">
        <f>+B130*C130</f>
        <v>1530</v>
      </c>
    </row>
    <row r="131" spans="1:8" ht="15.75" thickBot="1" x14ac:dyDescent="0.3"/>
    <row r="132" spans="1:8" ht="19.5" thickBot="1" x14ac:dyDescent="0.3">
      <c r="A132" s="79" t="s">
        <v>19</v>
      </c>
      <c r="B132" s="80"/>
      <c r="C132" s="80"/>
      <c r="D132" s="80"/>
      <c r="E132" s="81"/>
      <c r="F132" s="26">
        <f>+F124+F125+F126+F130</f>
        <v>15736.819479999998</v>
      </c>
      <c r="G132" s="24" t="s">
        <v>31</v>
      </c>
      <c r="H132" s="25">
        <f>FLOOR(F132,500)</f>
        <v>15500</v>
      </c>
    </row>
  </sheetData>
  <mergeCells count="20">
    <mergeCell ref="C112:D112"/>
    <mergeCell ref="C115:D115"/>
    <mergeCell ref="C113:D113"/>
    <mergeCell ref="C119:D119"/>
    <mergeCell ref="C120:D120"/>
    <mergeCell ref="A126:D126"/>
    <mergeCell ref="A132:E132"/>
    <mergeCell ref="C130:E130"/>
    <mergeCell ref="A1:F1"/>
    <mergeCell ref="A124:E124"/>
    <mergeCell ref="A125:D125"/>
    <mergeCell ref="C128:E128"/>
    <mergeCell ref="C129:E129"/>
    <mergeCell ref="C118:D118"/>
    <mergeCell ref="C114:D114"/>
    <mergeCell ref="C116:D116"/>
    <mergeCell ref="C117:D117"/>
    <mergeCell ref="C109:D109"/>
    <mergeCell ref="C110:D110"/>
    <mergeCell ref="C111:D111"/>
  </mergeCells>
  <pageMargins left="0.15748031496062992" right="0.15748031496062992" top="0.23622047244094491" bottom="0.27559055118110237" header="0.15748031496062992" footer="0.15748031496062992"/>
  <pageSetup paperSize="9" scale="42" orientation="portrait" r:id="rId1"/>
  <headerFooter>
    <oddHeader>&amp;R&amp;26ALLEGATO 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rilievo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ALLEGRETTI MICHELE</cp:lastModifiedBy>
  <cp:lastPrinted>2017-04-10T10:14:43Z</cp:lastPrinted>
  <dcterms:created xsi:type="dcterms:W3CDTF">2016-01-28T13:18:54Z</dcterms:created>
  <dcterms:modified xsi:type="dcterms:W3CDTF">2017-04-10T10:14:56Z</dcterms:modified>
</cp:coreProperties>
</file>