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SFNC77L69A271M\Desktop\"/>
    </mc:Choice>
  </mc:AlternateContent>
  <bookViews>
    <workbookView xWindow="0" yWindow="0" windowWidth="19200" windowHeight="6900"/>
  </bookViews>
  <sheets>
    <sheet name="Foglio1" sheetId="2" r:id="rId1"/>
  </sheets>
  <calcPr calcId="162913"/>
</workbook>
</file>

<file path=xl/calcChain.xml><?xml version="1.0" encoding="utf-8"?>
<calcChain xmlns="http://schemas.openxmlformats.org/spreadsheetml/2006/main">
  <c r="L13" i="2" l="1"/>
  <c r="L11" i="2"/>
  <c r="L10" i="2"/>
  <c r="L6" i="2"/>
  <c r="L7" i="2"/>
  <c r="L8" i="2"/>
  <c r="L9" i="2"/>
  <c r="L12" i="2"/>
  <c r="I14" i="2"/>
  <c r="H14" i="2"/>
  <c r="J3" i="2"/>
  <c r="L3" i="2" s="1"/>
  <c r="J4" i="2"/>
  <c r="J5" i="2"/>
  <c r="J14" i="2" s="1"/>
  <c r="L5" i="2" l="1"/>
  <c r="H13" i="2"/>
  <c r="J13" i="2" s="1"/>
  <c r="H12" i="2"/>
  <c r="J12" i="2" s="1"/>
  <c r="H11" i="2"/>
  <c r="J11" i="2" s="1"/>
  <c r="H10" i="2"/>
  <c r="J10" i="2" s="1"/>
  <c r="H9" i="2"/>
  <c r="J9" i="2" s="1"/>
  <c r="H8" i="2"/>
  <c r="J8" i="2" s="1"/>
  <c r="H7" i="2"/>
  <c r="J7" i="2" s="1"/>
  <c r="J6" i="2"/>
  <c r="L4" i="2"/>
  <c r="K15" i="2" l="1"/>
  <c r="K16" i="2" s="1"/>
</calcChain>
</file>

<file path=xl/sharedStrings.xml><?xml version="1.0" encoding="utf-8"?>
<sst xmlns="http://schemas.openxmlformats.org/spreadsheetml/2006/main" count="54" uniqueCount="39">
  <si>
    <t>Prestazione</t>
  </si>
  <si>
    <t>Voce di costo</t>
  </si>
  <si>
    <t>unica</t>
  </si>
  <si>
    <t>modalità di appalto</t>
  </si>
  <si>
    <t>a corpo</t>
  </si>
  <si>
    <t>Importo lordo (A)</t>
  </si>
  <si>
    <t>importo soggetto a ribasso
 (C=A-B)</t>
  </si>
  <si>
    <t>oneri della sicurezza non soggetti a ribasso 
(B)</t>
  </si>
  <si>
    <t>ribasso offerto (%)
(D)</t>
  </si>
  <si>
    <t>U.M.</t>
  </si>
  <si>
    <t>importo ribassato compresi oneri della sicurezza
(E=C*(100-D)/100+B)</t>
  </si>
  <si>
    <t>a misura</t>
  </si>
  <si>
    <t>Descrizione</t>
  </si>
  <si>
    <t>-</t>
  </si>
  <si>
    <t>Attività tecnico amministrativa necessaria alla autorizzazione e collaudo della Bonifica Sistematica Terrestre da parte delle Autorità  Militari Competenti</t>
  </si>
  <si>
    <t>mq</t>
  </si>
  <si>
    <t>Prezzo unitario</t>
  </si>
  <si>
    <t>Quantità</t>
  </si>
  <si>
    <t>ml</t>
  </si>
  <si>
    <t>Scavo a mano per la rimozione di ordigni bellici</t>
  </si>
  <si>
    <t>mc</t>
  </si>
  <si>
    <t>Scavo a sezione obbligata, eseguito con mezzi meccanici, anche in presenza di battente d'acqua fino a 20 cm sul fondo</t>
  </si>
  <si>
    <t>Scavo meccanico per la rimozione di ordigni bellici. Scavo da eseguirsi a macchina assistito da personale tecnico specializzato per la bonifica bellica</t>
  </si>
  <si>
    <t>Reinterro o riempimento eseguito a mano. Rinterro o riempimento di cavi eseguito a mano con materiali selezionati di idonea granulometria, scevri da sostanze organiche</t>
  </si>
  <si>
    <t>Reinterro o riempimento eseguito con mezzi meccanici. Rinterro o riempimento di cavi eseguito con mezzo meccanico e materiali a selezionati di idonea granulometria, scevri da sostanze organiche</t>
  </si>
  <si>
    <t>TOTALE APPALTO</t>
  </si>
  <si>
    <t>Principale:
Lavori</t>
  </si>
  <si>
    <t>Secondaria:
Servizio di bonifica bellica</t>
  </si>
  <si>
    <t>IMPORTO TOTALE RIBASSATO</t>
  </si>
  <si>
    <t>cad.</t>
  </si>
  <si>
    <t>Formazione impianto di cantiere comprensivo del trasporto delle attrezzature, picchettamento delle aree da indagare, tracciamento della rete nodi oggetto di perforazione e indagine, smobilizzo finale delle attrezzature e dei macchinari</t>
  </si>
  <si>
    <t>corpo</t>
  </si>
  <si>
    <r>
      <rPr>
        <b/>
        <sz val="16"/>
        <color theme="1"/>
        <rFont val="Calibri"/>
        <family val="2"/>
        <scheme val="minor"/>
      </rPr>
      <t>ULTERIORI ELEMENTI OFFERTA ECONOMICA
Procedura negoziata ai sensi dell’art. 4 co. 1 lett. b) dell’Ordinanza speciale n. 27 del 14 ottobre 2021, per l’affidamento congiunto della progettazione esecutiva ed esecuzione lavori relativi per la realizzazione della nuova Caserma dell’Arma dei Carabinieri sita nel Comune di Pieve Torina (MC) – codice scheda MCB0381.</t>
    </r>
    <r>
      <rPr>
        <sz val="11"/>
        <color theme="1"/>
        <rFont val="Calibri"/>
        <family val="2"/>
        <scheme val="minor"/>
      </rPr>
      <t xml:space="preserve">
</t>
    </r>
  </si>
  <si>
    <t>Localizzazione e bonifica delle aree mediante ricerca superficiale di eventuali ordigni esplosivi … ecc.</t>
  </si>
  <si>
    <t xml:space="preserve">Localizzazione e bonifica delle aree mediante ricerca profonda di eventuali ordigni esplosivi, eseguita da tecnici specializzati fino a profondità prescritta dal Reparto Infrastruture
</t>
  </si>
  <si>
    <t>Lavori di demolizione e ricostruzione</t>
  </si>
  <si>
    <t xml:space="preserve">Secondaria:
Servizio progettazione </t>
  </si>
  <si>
    <t>Servizio di progettazione esecutiva in BIM</t>
  </si>
  <si>
    <t>RIBASSO UNICO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</si>
</sst>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10]\ * #,##0.00_-;\-[$€-410]\ * #,##0.00_-;_-[$€-410]\ * &quot;-&quot;??_-;_-@_-"/>
    <numFmt numFmtId="165" formatCode="_-* #,##0.00\ [$€-410]_-;\-* #,##0.00\ [$€-410]_-;_-* &quot;-&quot;??\ [$€-410]_-;_-@_-"/>
  </numFmts>
  <fonts count="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99"/>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0" fillId="0" borderId="0" xfId="0" applyAlignment="1">
      <alignment horizontal="left" vertical="center" wrapText="1"/>
    </xf>
    <xf numFmtId="164" fontId="0" fillId="0" borderId="4" xfId="0" applyNumberFormat="1" applyBorder="1" applyAlignment="1">
      <alignment vertical="center"/>
    </xf>
    <xf numFmtId="2" fontId="0" fillId="0" borderId="4" xfId="0" applyNumberFormat="1" applyBorder="1" applyAlignment="1">
      <alignment horizontal="center" vertical="center"/>
    </xf>
    <xf numFmtId="0" fontId="0" fillId="0" borderId="4" xfId="0" applyBorder="1" applyAlignment="1">
      <alignment horizontal="left" vertical="center" wrapText="1"/>
    </xf>
    <xf numFmtId="164" fontId="0" fillId="0" borderId="4" xfId="0" applyNumberFormat="1" applyBorder="1" applyAlignment="1">
      <alignment horizontal="center" vertical="center"/>
    </xf>
    <xf numFmtId="164" fontId="0" fillId="0" borderId="9" xfId="0" applyNumberFormat="1" applyBorder="1" applyAlignment="1">
      <alignment vertical="center"/>
    </xf>
    <xf numFmtId="0" fontId="0" fillId="0" borderId="11" xfId="0" applyBorder="1" applyAlignment="1">
      <alignment horizontal="left" vertical="center" wrapText="1"/>
    </xf>
    <xf numFmtId="2" fontId="0" fillId="0" borderId="11" xfId="0" applyNumberFormat="1" applyBorder="1" applyAlignment="1">
      <alignment horizontal="center" vertical="center"/>
    </xf>
    <xf numFmtId="164" fontId="0" fillId="0" borderId="12" xfId="0" applyNumberFormat="1" applyBorder="1" applyAlignment="1">
      <alignment vertical="center"/>
    </xf>
    <xf numFmtId="164" fontId="1" fillId="0" borderId="0" xfId="0" applyNumberFormat="1" applyFont="1" applyAlignment="1">
      <alignment vertical="center"/>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0" fillId="0" borderId="17" xfId="0" applyBorder="1" applyAlignment="1">
      <alignment horizontal="left" vertical="center" wrapText="1"/>
    </xf>
    <xf numFmtId="164" fontId="0" fillId="0" borderId="17" xfId="0" applyNumberFormat="1" applyBorder="1" applyAlignment="1">
      <alignment vertical="center"/>
    </xf>
    <xf numFmtId="164" fontId="0" fillId="0" borderId="18" xfId="0" applyNumberFormat="1" applyBorder="1" applyAlignment="1">
      <alignment vertical="center"/>
    </xf>
    <xf numFmtId="164" fontId="1" fillId="0" borderId="21" xfId="0" applyNumberFormat="1" applyFont="1" applyBorder="1" applyAlignment="1">
      <alignment vertical="center"/>
    </xf>
    <xf numFmtId="164" fontId="1" fillId="0" borderId="22" xfId="0" applyNumberFormat="1" applyFont="1" applyBorder="1" applyAlignment="1">
      <alignment vertical="center"/>
    </xf>
    <xf numFmtId="164" fontId="0" fillId="0" borderId="11" xfId="0" applyNumberFormat="1" applyBorder="1" applyAlignment="1">
      <alignment horizontal="center" vertical="center"/>
    </xf>
    <xf numFmtId="164" fontId="0" fillId="0" borderId="11" xfId="0" applyNumberFormat="1" applyBorder="1" applyAlignment="1">
      <alignmen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165" fontId="0" fillId="0" borderId="0" xfId="0" applyNumberFormat="1"/>
    <xf numFmtId="0" fontId="0" fillId="0" borderId="5" xfId="0" applyBorder="1" applyAlignment="1">
      <alignment horizontal="center" vertical="center" wrapText="1"/>
    </xf>
    <xf numFmtId="0" fontId="0" fillId="0" borderId="6" xfId="0" applyBorder="1" applyAlignment="1">
      <alignment horizontal="center" vertical="center"/>
    </xf>
    <xf numFmtId="164" fontId="0" fillId="0" borderId="6" xfId="0" applyNumberFormat="1" applyBorder="1" applyAlignment="1">
      <alignment vertical="center"/>
    </xf>
    <xf numFmtId="2" fontId="1" fillId="2" borderId="6" xfId="0" applyNumberFormat="1" applyFont="1" applyFill="1" applyBorder="1" applyAlignment="1" applyProtection="1">
      <alignment horizontal="center" vertical="center"/>
      <protection locked="0"/>
    </xf>
    <xf numFmtId="164" fontId="0" fillId="0" borderId="7" xfId="0" applyNumberFormat="1" applyBorder="1" applyAlignment="1">
      <alignmen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2" fontId="2" fillId="4" borderId="1" xfId="0" applyNumberFormat="1" applyFont="1" applyFill="1" applyBorder="1" applyAlignment="1">
      <alignment horizontal="right" vertical="center"/>
    </xf>
    <xf numFmtId="2" fontId="2" fillId="4" borderId="3" xfId="0" applyNumberFormat="1" applyFont="1" applyFill="1" applyBorder="1" applyAlignment="1">
      <alignment horizontal="righ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2" fontId="2" fillId="3" borderId="13" xfId="0" applyNumberFormat="1" applyFont="1" applyFill="1" applyBorder="1" applyAlignment="1">
      <alignment horizontal="center" vertical="center"/>
    </xf>
    <xf numFmtId="2" fontId="2" fillId="3" borderId="15" xfId="0" applyNumberFormat="1" applyFont="1" applyFill="1" applyBorder="1" applyAlignment="1">
      <alignment horizontal="center" vertical="center"/>
    </xf>
    <xf numFmtId="2" fontId="2" fillId="3" borderId="14"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2" fontId="1" fillId="2" borderId="19" xfId="0" applyNumberFormat="1" applyFont="1" applyFill="1" applyBorder="1" applyAlignment="1" applyProtection="1">
      <alignment horizontal="center" vertical="center"/>
      <protection locked="0"/>
    </xf>
    <xf numFmtId="2" fontId="1" fillId="2" borderId="23" xfId="0" applyNumberFormat="1" applyFont="1" applyFill="1" applyBorder="1" applyAlignment="1" applyProtection="1">
      <alignment horizontal="center" vertical="center"/>
      <protection locked="0"/>
    </xf>
    <xf numFmtId="2" fontId="1" fillId="2" borderId="21" xfId="0" applyNumberFormat="1" applyFont="1" applyFill="1" applyBorder="1" applyAlignment="1" applyProtection="1">
      <alignment horizontal="center" vertical="center"/>
      <protection locked="0"/>
    </xf>
  </cellXfs>
  <cellStyles count="1">
    <cellStyle name="Normale"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zoomScale="60" zoomScaleNormal="60" workbookViewId="0">
      <selection activeCell="K3" sqref="K3"/>
    </sheetView>
  </sheetViews>
  <sheetFormatPr defaultRowHeight="15" x14ac:dyDescent="0.25"/>
  <cols>
    <col min="1" max="1" width="15.7109375" customWidth="1"/>
    <col min="3" max="3" width="49.28515625" customWidth="1"/>
    <col min="6" max="7" width="20.7109375" customWidth="1"/>
    <col min="8" max="8" width="26.7109375" customWidth="1"/>
    <col min="9" max="9" width="20.7109375" customWidth="1"/>
    <col min="10" max="10" width="30.7109375" customWidth="1"/>
    <col min="11" max="11" width="20.7109375" customWidth="1"/>
    <col min="12" max="12" width="30.7109375" customWidth="1"/>
  </cols>
  <sheetData>
    <row r="1" spans="1:12" ht="87.75" customHeight="1" thickBot="1" x14ac:dyDescent="0.3">
      <c r="A1" s="35" t="s">
        <v>32</v>
      </c>
      <c r="B1" s="36"/>
      <c r="C1" s="36"/>
      <c r="D1" s="36"/>
      <c r="E1" s="36"/>
      <c r="F1" s="36"/>
      <c r="G1" s="36"/>
      <c r="H1" s="36"/>
      <c r="I1" s="36"/>
      <c r="J1" s="36"/>
      <c r="K1" s="36"/>
      <c r="L1" s="37"/>
    </row>
    <row r="2" spans="1:12" ht="81" customHeight="1" thickBot="1" x14ac:dyDescent="0.3">
      <c r="A2" s="11" t="s">
        <v>0</v>
      </c>
      <c r="B2" s="12" t="s">
        <v>1</v>
      </c>
      <c r="C2" s="12" t="s">
        <v>12</v>
      </c>
      <c r="D2" s="12" t="s">
        <v>3</v>
      </c>
      <c r="E2" s="12" t="s">
        <v>9</v>
      </c>
      <c r="F2" s="12" t="s">
        <v>16</v>
      </c>
      <c r="G2" s="12" t="s">
        <v>17</v>
      </c>
      <c r="H2" s="12" t="s">
        <v>5</v>
      </c>
      <c r="I2" s="12" t="s">
        <v>7</v>
      </c>
      <c r="J2" s="12" t="s">
        <v>6</v>
      </c>
      <c r="K2" s="12" t="s">
        <v>8</v>
      </c>
      <c r="L2" s="13" t="s">
        <v>10</v>
      </c>
    </row>
    <row r="3" spans="1:12" ht="30.75" thickBot="1" x14ac:dyDescent="0.3">
      <c r="A3" s="25" t="s">
        <v>26</v>
      </c>
      <c r="B3" s="26" t="s">
        <v>2</v>
      </c>
      <c r="C3" s="26" t="s">
        <v>35</v>
      </c>
      <c r="D3" s="26" t="s">
        <v>4</v>
      </c>
      <c r="E3" s="26" t="s">
        <v>13</v>
      </c>
      <c r="F3" s="26" t="s">
        <v>13</v>
      </c>
      <c r="G3" s="26" t="s">
        <v>13</v>
      </c>
      <c r="H3" s="27">
        <v>2808961.46</v>
      </c>
      <c r="I3" s="27">
        <v>56413.15</v>
      </c>
      <c r="J3" s="27">
        <f>H3-I3</f>
        <v>2752548.31</v>
      </c>
      <c r="K3" s="28"/>
      <c r="L3" s="29">
        <f>J3*(100-K3)/100+I3</f>
        <v>2808961.46</v>
      </c>
    </row>
    <row r="4" spans="1:12" ht="45.75" thickBot="1" x14ac:dyDescent="0.3">
      <c r="A4" s="25" t="s">
        <v>36</v>
      </c>
      <c r="B4" s="26" t="s">
        <v>2</v>
      </c>
      <c r="C4" s="26" t="s">
        <v>37</v>
      </c>
      <c r="D4" s="26" t="s">
        <v>4</v>
      </c>
      <c r="E4" s="26" t="s">
        <v>13</v>
      </c>
      <c r="F4" s="26" t="s">
        <v>13</v>
      </c>
      <c r="G4" s="26" t="s">
        <v>13</v>
      </c>
      <c r="H4" s="27">
        <v>83959.27</v>
      </c>
      <c r="I4" s="27"/>
      <c r="J4" s="27">
        <f>H4-I4</f>
        <v>83959.27</v>
      </c>
      <c r="K4" s="28"/>
      <c r="L4" s="29">
        <f>J4*(100-K4)/100+I4</f>
        <v>83959.27</v>
      </c>
    </row>
    <row r="5" spans="1:12" ht="78.75" customHeight="1" x14ac:dyDescent="0.25">
      <c r="A5" s="38" t="s">
        <v>27</v>
      </c>
      <c r="B5" s="22">
        <v>1</v>
      </c>
      <c r="C5" s="14" t="s">
        <v>14</v>
      </c>
      <c r="D5" s="41" t="s">
        <v>11</v>
      </c>
      <c r="E5" s="22" t="s">
        <v>29</v>
      </c>
      <c r="F5" s="22" t="s">
        <v>13</v>
      </c>
      <c r="G5" s="22" t="s">
        <v>13</v>
      </c>
      <c r="H5" s="15">
        <v>2551.64</v>
      </c>
      <c r="I5" s="15"/>
      <c r="J5" s="15">
        <f>H5-I5</f>
        <v>2551.64</v>
      </c>
      <c r="K5" s="51"/>
      <c r="L5" s="16">
        <f t="shared" ref="L5:L12" si="0">J5*(100-K5)/100+I5</f>
        <v>2551.64</v>
      </c>
    </row>
    <row r="6" spans="1:12" ht="83.25" customHeight="1" x14ac:dyDescent="0.25">
      <c r="A6" s="38"/>
      <c r="B6" s="22">
        <v>2</v>
      </c>
      <c r="C6" s="14" t="s">
        <v>30</v>
      </c>
      <c r="D6" s="41"/>
      <c r="E6" s="22" t="s">
        <v>31</v>
      </c>
      <c r="F6" s="22" t="s">
        <v>13</v>
      </c>
      <c r="G6" s="22" t="s">
        <v>13</v>
      </c>
      <c r="H6" s="15">
        <v>1395.25</v>
      </c>
      <c r="I6" s="15"/>
      <c r="J6" s="15">
        <f t="shared" ref="J6:J13" si="1">H6-I6</f>
        <v>1395.25</v>
      </c>
      <c r="K6" s="52"/>
      <c r="L6" s="16">
        <f>J6*(100-K5)/100+I6</f>
        <v>1395.25</v>
      </c>
    </row>
    <row r="7" spans="1:12" ht="56.25" customHeight="1" x14ac:dyDescent="0.25">
      <c r="A7" s="39"/>
      <c r="B7" s="21">
        <v>3</v>
      </c>
      <c r="C7" s="4" t="s">
        <v>33</v>
      </c>
      <c r="D7" s="42"/>
      <c r="E7" s="21" t="s">
        <v>15</v>
      </c>
      <c r="F7" s="5">
        <v>1.2</v>
      </c>
      <c r="G7" s="3">
        <v>900</v>
      </c>
      <c r="H7" s="2">
        <f t="shared" ref="H7:H13" si="2">F7*G7</f>
        <v>1080</v>
      </c>
      <c r="I7" s="2"/>
      <c r="J7" s="2">
        <f t="shared" si="1"/>
        <v>1080</v>
      </c>
      <c r="K7" s="52"/>
      <c r="L7" s="6">
        <f>J7*(100-K5)/100+I7</f>
        <v>1080</v>
      </c>
    </row>
    <row r="8" spans="1:12" ht="75" customHeight="1" x14ac:dyDescent="0.25">
      <c r="A8" s="39"/>
      <c r="B8" s="21">
        <v>4</v>
      </c>
      <c r="C8" s="4" t="s">
        <v>34</v>
      </c>
      <c r="D8" s="42"/>
      <c r="E8" s="21" t="s">
        <v>18</v>
      </c>
      <c r="F8" s="5">
        <v>8.35</v>
      </c>
      <c r="G8" s="3">
        <v>808</v>
      </c>
      <c r="H8" s="2">
        <f t="shared" si="2"/>
        <v>6746.7999999999993</v>
      </c>
      <c r="I8" s="2"/>
      <c r="J8" s="2">
        <f t="shared" si="1"/>
        <v>6746.7999999999993</v>
      </c>
      <c r="K8" s="52"/>
      <c r="L8" s="6">
        <f>J8*(100-K5)/100+I8</f>
        <v>6746.7999999999993</v>
      </c>
    </row>
    <row r="9" spans="1:12" ht="41.25" customHeight="1" x14ac:dyDescent="0.25">
      <c r="A9" s="39"/>
      <c r="B9" s="21">
        <v>5</v>
      </c>
      <c r="C9" s="4" t="s">
        <v>19</v>
      </c>
      <c r="D9" s="42"/>
      <c r="E9" s="21" t="s">
        <v>20</v>
      </c>
      <c r="F9" s="5">
        <v>212.47</v>
      </c>
      <c r="G9" s="3">
        <v>10</v>
      </c>
      <c r="H9" s="2">
        <f t="shared" si="2"/>
        <v>2124.6999999999998</v>
      </c>
      <c r="I9" s="2"/>
      <c r="J9" s="2">
        <f t="shared" si="1"/>
        <v>2124.6999999999998</v>
      </c>
      <c r="K9" s="52"/>
      <c r="L9" s="6">
        <f>J9*(100-K5)/100+I9</f>
        <v>2124.6999999999998</v>
      </c>
    </row>
    <row r="10" spans="1:12" ht="67.5" customHeight="1" x14ac:dyDescent="0.25">
      <c r="A10" s="39"/>
      <c r="B10" s="21">
        <v>6</v>
      </c>
      <c r="C10" s="4" t="s">
        <v>21</v>
      </c>
      <c r="D10" s="42"/>
      <c r="E10" s="21" t="s">
        <v>20</v>
      </c>
      <c r="F10" s="5">
        <v>4.84</v>
      </c>
      <c r="G10" s="3">
        <v>150</v>
      </c>
      <c r="H10" s="2">
        <f t="shared" si="2"/>
        <v>726</v>
      </c>
      <c r="I10" s="2"/>
      <c r="J10" s="2">
        <f t="shared" si="1"/>
        <v>726</v>
      </c>
      <c r="K10" s="52"/>
      <c r="L10" s="6">
        <f>J10*(100-K5)/100+I10</f>
        <v>726</v>
      </c>
    </row>
    <row r="11" spans="1:12" ht="77.25" customHeight="1" x14ac:dyDescent="0.25">
      <c r="A11" s="39"/>
      <c r="B11" s="21">
        <v>7</v>
      </c>
      <c r="C11" s="4" t="s">
        <v>22</v>
      </c>
      <c r="D11" s="42"/>
      <c r="E11" s="21" t="s">
        <v>20</v>
      </c>
      <c r="F11" s="5">
        <v>28.67</v>
      </c>
      <c r="G11" s="3">
        <v>10</v>
      </c>
      <c r="H11" s="2">
        <f t="shared" si="2"/>
        <v>286.70000000000005</v>
      </c>
      <c r="I11" s="2"/>
      <c r="J11" s="2">
        <f t="shared" si="1"/>
        <v>286.70000000000005</v>
      </c>
      <c r="K11" s="52"/>
      <c r="L11" s="6">
        <f>J11*(100-K5)/100+I11</f>
        <v>286.70000000000005</v>
      </c>
    </row>
    <row r="12" spans="1:12" ht="75" customHeight="1" x14ac:dyDescent="0.25">
      <c r="A12" s="39"/>
      <c r="B12" s="21">
        <v>8</v>
      </c>
      <c r="C12" s="4" t="s">
        <v>23</v>
      </c>
      <c r="D12" s="42"/>
      <c r="E12" s="21" t="s">
        <v>20</v>
      </c>
      <c r="F12" s="5">
        <v>12.92</v>
      </c>
      <c r="G12" s="3">
        <v>10</v>
      </c>
      <c r="H12" s="2">
        <f t="shared" si="2"/>
        <v>129.19999999999999</v>
      </c>
      <c r="I12" s="2"/>
      <c r="J12" s="2">
        <f t="shared" si="1"/>
        <v>129.19999999999999</v>
      </c>
      <c r="K12" s="52"/>
      <c r="L12" s="6">
        <f t="shared" si="0"/>
        <v>129.19999999999999</v>
      </c>
    </row>
    <row r="13" spans="1:12" ht="81" customHeight="1" thickBot="1" x14ac:dyDescent="0.3">
      <c r="A13" s="40"/>
      <c r="B13" s="23">
        <v>9</v>
      </c>
      <c r="C13" s="7" t="s">
        <v>24</v>
      </c>
      <c r="D13" s="43"/>
      <c r="E13" s="23" t="s">
        <v>20</v>
      </c>
      <c r="F13" s="19">
        <v>3.32</v>
      </c>
      <c r="G13" s="8">
        <v>160</v>
      </c>
      <c r="H13" s="20">
        <f t="shared" si="2"/>
        <v>531.19999999999993</v>
      </c>
      <c r="I13" s="20"/>
      <c r="J13" s="20">
        <f t="shared" si="1"/>
        <v>531.19999999999993</v>
      </c>
      <c r="K13" s="53"/>
      <c r="L13" s="9">
        <f>J13*(100-K5)/100+I13</f>
        <v>531.19999999999993</v>
      </c>
    </row>
    <row r="14" spans="1:12" ht="15.75" thickBot="1" x14ac:dyDescent="0.3">
      <c r="C14" s="1"/>
      <c r="E14" s="44" t="s">
        <v>25</v>
      </c>
      <c r="F14" s="45"/>
      <c r="G14" s="45"/>
      <c r="H14" s="17">
        <f>SUM(H3:H13)</f>
        <v>2908492.2200000007</v>
      </c>
      <c r="I14" s="17">
        <f>SUM(I3:I13)</f>
        <v>56413.15</v>
      </c>
      <c r="J14" s="18">
        <f>SUM(J3:J13)</f>
        <v>2852079.0700000008</v>
      </c>
      <c r="K14" s="10"/>
    </row>
    <row r="15" spans="1:12" ht="19.5" thickBot="1" x14ac:dyDescent="0.3">
      <c r="C15" s="1"/>
      <c r="H15" s="46" t="s">
        <v>28</v>
      </c>
      <c r="I15" s="47"/>
      <c r="J15" s="48"/>
      <c r="K15" s="49">
        <f>SUM(L3:L13)</f>
        <v>2908492.2200000007</v>
      </c>
      <c r="L15" s="50"/>
    </row>
    <row r="16" spans="1:12" ht="19.5" thickBot="1" x14ac:dyDescent="0.3">
      <c r="C16" s="1"/>
      <c r="H16" s="30" t="s">
        <v>38</v>
      </c>
      <c r="I16" s="31"/>
      <c r="J16" s="32"/>
      <c r="K16" s="33">
        <f>(J14-(K15-I14))/J14*100</f>
        <v>0</v>
      </c>
      <c r="L16" s="34"/>
    </row>
    <row r="18" spans="10:10" x14ac:dyDescent="0.25">
      <c r="J18" s="24"/>
    </row>
  </sheetData>
  <sheetProtection algorithmName="SHA-512" hashValue="EB8q6hem3Y9ZD2fzB6Kp75jDlH0eK+o8SJ+l5lmuOXGz4Y5e5qvEGFHA/Ns8c8EBsCeGuFiczp6/Lq84WrUMMw==" saltValue="T4DhQPhCDe9LGYl6THB6hA==" spinCount="100000" sheet="1" objects="1" scenarios="1"/>
  <mergeCells count="9">
    <mergeCell ref="H16:J16"/>
    <mergeCell ref="K16:L16"/>
    <mergeCell ref="A1:L1"/>
    <mergeCell ref="A5:A13"/>
    <mergeCell ref="D5:D13"/>
    <mergeCell ref="E14:G14"/>
    <mergeCell ref="H15:J15"/>
    <mergeCell ref="K15:L15"/>
    <mergeCell ref="K5:K13"/>
  </mergeCells>
  <dataValidations count="1">
    <dataValidation type="decimal" allowBlank="1" showInputMessage="1" showErrorMessage="1" sqref="K3:K5">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Sogei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PLNTZN74A27E388M</dc:creator>
  <cp:lastModifiedBy>MASSACCESI FRANCESCA</cp:lastModifiedBy>
  <dcterms:created xsi:type="dcterms:W3CDTF">2020-07-13T07:28:34Z</dcterms:created>
  <dcterms:modified xsi:type="dcterms:W3CDTF">2022-06-14T07:49:56Z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